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\RENDICION DE CUENTAS\1. MENSUAL\2. LEY 5282-2014\2026\"/>
    </mc:Choice>
  </mc:AlternateContent>
  <xr:revisionPtr revIDLastSave="0" documentId="13_ncr:1_{41B630AF-3AD7-44E9-8B15-BFB41880B767}" xr6:coauthVersionLast="47" xr6:coauthVersionMax="47" xr10:uidLastSave="{00000000-0000-0000-0000-000000000000}"/>
  <bookViews>
    <workbookView xWindow="-108" yWindow="-108" windowWidth="23256" windowHeight="12456" tabRatio="702" activeTab="10" xr2:uid="{00000000-000D-0000-FFFF-FFFF00000000}"/>
  </bookViews>
  <sheets>
    <sheet name="1Salud" sheetId="26" r:id="rId1"/>
    <sheet name="2Educ" sheetId="15" r:id="rId2"/>
    <sheet name="3Dep" sheetId="12" r:id="rId3"/>
    <sheet name="4Seg" sheetId="13" r:id="rId4"/>
    <sheet name="5Tur" sheetId="16" r:id="rId5"/>
    <sheet name="6DDHH" sheetId="11" r:id="rId6"/>
    <sheet name="7Ind" sheetId="19" r:id="rId7"/>
    <sheet name="8Prod" sheetId="18" r:id="rId8"/>
    <sheet name="9Infra" sheetId="10" r:id="rId9"/>
    <sheet name="10PlanDistr" sheetId="14" r:id="rId10"/>
    <sheet name="11Muni" sheetId="2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0" l="1"/>
  <c r="C6" i="10"/>
  <c r="P6" i="13" l="1"/>
  <c r="Q33" i="21" l="1"/>
  <c r="Q39" i="10" l="1"/>
  <c r="H37" i="10"/>
  <c r="Q37" i="11"/>
  <c r="Q36" i="11"/>
  <c r="Q35" i="11"/>
  <c r="Q34" i="11"/>
  <c r="Q33" i="11"/>
  <c r="Q34" i="13" l="1"/>
  <c r="C37" i="10" l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8" i="10"/>
  <c r="R8" i="10" s="1"/>
  <c r="C6" i="14" l="1"/>
  <c r="Q12" i="10"/>
  <c r="R12" i="10" s="1"/>
  <c r="AA12" i="10"/>
  <c r="Q9" i="26" l="1"/>
  <c r="R9" i="26" s="1"/>
  <c r="AA9" i="26"/>
  <c r="Q10" i="26"/>
  <c r="R10" i="26"/>
  <c r="AA10" i="26"/>
  <c r="Q11" i="26"/>
  <c r="R11" i="26"/>
  <c r="AA11" i="26"/>
  <c r="Q12" i="26"/>
  <c r="R12" i="26" s="1"/>
  <c r="AA12" i="26"/>
  <c r="Q13" i="26"/>
  <c r="R13" i="26"/>
  <c r="AA13" i="26"/>
  <c r="Q14" i="26"/>
  <c r="R14" i="26" s="1"/>
  <c r="AA14" i="26"/>
  <c r="Q15" i="26"/>
  <c r="R15" i="26" s="1"/>
  <c r="AA15" i="26"/>
  <c r="Q16" i="26"/>
  <c r="R16" i="26" s="1"/>
  <c r="AA16" i="26"/>
  <c r="Q17" i="26"/>
  <c r="R17" i="26" s="1"/>
  <c r="AA17" i="26"/>
  <c r="Q18" i="26"/>
  <c r="R18" i="26" s="1"/>
  <c r="AA18" i="26"/>
  <c r="Q19" i="26"/>
  <c r="R19" i="26" s="1"/>
  <c r="AA19" i="26"/>
  <c r="Q20" i="26"/>
  <c r="R20" i="26" s="1"/>
  <c r="AA20" i="26"/>
  <c r="Q21" i="26"/>
  <c r="R21" i="26"/>
  <c r="AA21" i="26"/>
  <c r="Q35" i="26"/>
  <c r="R35" i="26" s="1"/>
  <c r="AA35" i="26"/>
  <c r="Q36" i="26"/>
  <c r="R36" i="26" s="1"/>
  <c r="AA36" i="26"/>
  <c r="Q37" i="26"/>
  <c r="R37" i="26" s="1"/>
  <c r="AA37" i="26"/>
  <c r="Q38" i="26"/>
  <c r="R38" i="26" s="1"/>
  <c r="AA38" i="26"/>
  <c r="Q39" i="26"/>
  <c r="R39" i="26" s="1"/>
  <c r="AA39" i="26"/>
  <c r="Q40" i="26"/>
  <c r="R40" i="26" s="1"/>
  <c r="AA40" i="26"/>
  <c r="Q41" i="26"/>
  <c r="R41" i="26" s="1"/>
  <c r="AA41" i="26"/>
  <c r="Q42" i="26"/>
  <c r="R42" i="26" s="1"/>
  <c r="AA42" i="26"/>
  <c r="Q43" i="26"/>
  <c r="R43" i="26" s="1"/>
  <c r="AA43" i="26"/>
  <c r="Q44" i="26"/>
  <c r="R44" i="26" s="1"/>
  <c r="AA44" i="26"/>
  <c r="Q45" i="26"/>
  <c r="R45" i="26" s="1"/>
  <c r="AA45" i="26"/>
  <c r="Q46" i="26"/>
  <c r="R46" i="26" s="1"/>
  <c r="AA46" i="26"/>
  <c r="Q47" i="26"/>
  <c r="R47" i="26" s="1"/>
  <c r="AA47" i="26"/>
  <c r="AB47" i="26" l="1"/>
  <c r="AC47" i="26" s="1"/>
  <c r="AD47" i="26" s="1"/>
  <c r="AB46" i="26"/>
  <c r="AC46" i="26" s="1"/>
  <c r="AD46" i="26" s="1"/>
  <c r="AB45" i="26"/>
  <c r="AC45" i="26" s="1"/>
  <c r="AD45" i="26" s="1"/>
  <c r="AB44" i="26"/>
  <c r="AC44" i="26" s="1"/>
  <c r="AD44" i="26" s="1"/>
  <c r="AB43" i="26"/>
  <c r="AC43" i="26" s="1"/>
  <c r="AD43" i="26" s="1"/>
  <c r="AB42" i="26"/>
  <c r="AC42" i="26" s="1"/>
  <c r="AD42" i="26" s="1"/>
  <c r="AB41" i="26"/>
  <c r="AC41" i="26" s="1"/>
  <c r="AD41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Q82" i="21" l="1"/>
  <c r="Q81" i="21"/>
  <c r="Q80" i="21"/>
  <c r="Q79" i="21"/>
  <c r="Q78" i="21"/>
  <c r="Q77" i="21" s="1"/>
  <c r="T77" i="21"/>
  <c r="S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A75" i="21"/>
  <c r="Z75" i="21"/>
  <c r="Y75" i="21"/>
  <c r="X75" i="21"/>
  <c r="W75" i="21"/>
  <c r="Q75" i="21"/>
  <c r="R75" i="21" s="1"/>
  <c r="AA74" i="21"/>
  <c r="Z74" i="21"/>
  <c r="Y74" i="21"/>
  <c r="X74" i="21"/>
  <c r="W74" i="21"/>
  <c r="Q74" i="21"/>
  <c r="R74" i="21" s="1"/>
  <c r="AA73" i="21"/>
  <c r="Z73" i="21"/>
  <c r="Y73" i="21"/>
  <c r="X73" i="21"/>
  <c r="W73" i="21"/>
  <c r="Q73" i="21"/>
  <c r="R73" i="21" s="1"/>
  <c r="AA72" i="21"/>
  <c r="Z72" i="21"/>
  <c r="Y72" i="21"/>
  <c r="X72" i="21"/>
  <c r="W72" i="21"/>
  <c r="Q72" i="21"/>
  <c r="AB72" i="21" s="1"/>
  <c r="AA71" i="21"/>
  <c r="AC71" i="21" s="1"/>
  <c r="Z71" i="21"/>
  <c r="Y71" i="21"/>
  <c r="X71" i="21"/>
  <c r="W71" i="21"/>
  <c r="Q71" i="21"/>
  <c r="AB71" i="21" s="1"/>
  <c r="AA70" i="21"/>
  <c r="Z70" i="21"/>
  <c r="Y70" i="21"/>
  <c r="X70" i="21"/>
  <c r="W70" i="21"/>
  <c r="Q70" i="21"/>
  <c r="R70" i="21" s="1"/>
  <c r="AA69" i="21"/>
  <c r="Z69" i="21"/>
  <c r="Y69" i="21"/>
  <c r="X69" i="21"/>
  <c r="W69" i="21"/>
  <c r="Q69" i="21"/>
  <c r="R69" i="21" s="1"/>
  <c r="AA68" i="21"/>
  <c r="Z68" i="21"/>
  <c r="Y68" i="21"/>
  <c r="X68" i="21"/>
  <c r="W68" i="21"/>
  <c r="Q68" i="21"/>
  <c r="AB68" i="21" s="1"/>
  <c r="AA67" i="21"/>
  <c r="Z67" i="21"/>
  <c r="Y67" i="21"/>
  <c r="X67" i="21"/>
  <c r="W67" i="21"/>
  <c r="Q67" i="21"/>
  <c r="AB67" i="21" s="1"/>
  <c r="AA66" i="21"/>
  <c r="Z66" i="21"/>
  <c r="Y66" i="21"/>
  <c r="X66" i="21"/>
  <c r="W66" i="21"/>
  <c r="R66" i="21"/>
  <c r="Q66" i="21"/>
  <c r="AB66" i="21" s="1"/>
  <c r="T65" i="21"/>
  <c r="S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C65" i="21"/>
  <c r="Q62" i="21"/>
  <c r="Q61" i="21"/>
  <c r="Q60" i="21"/>
  <c r="Q59" i="21"/>
  <c r="Q58" i="21"/>
  <c r="T57" i="21"/>
  <c r="S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AA51" i="21"/>
  <c r="Q51" i="21"/>
  <c r="AB51" i="21" s="1"/>
  <c r="AA50" i="21"/>
  <c r="Q50" i="21"/>
  <c r="AB50" i="21" s="1"/>
  <c r="AA49" i="21"/>
  <c r="Q49" i="21"/>
  <c r="AB49" i="21" s="1"/>
  <c r="AA47" i="21"/>
  <c r="R47" i="21"/>
  <c r="Q47" i="21"/>
  <c r="AB47" i="21" s="1"/>
  <c r="AA46" i="21"/>
  <c r="Q46" i="21"/>
  <c r="AB46" i="21" s="1"/>
  <c r="AA45" i="21"/>
  <c r="Q45" i="21"/>
  <c r="AB45" i="21" s="1"/>
  <c r="AA44" i="21"/>
  <c r="Q44" i="21"/>
  <c r="R44" i="21" s="1"/>
  <c r="AA43" i="21"/>
  <c r="Q43" i="21"/>
  <c r="R43" i="21" s="1"/>
  <c r="AA42" i="21"/>
  <c r="Q42" i="21"/>
  <c r="AB42" i="21" s="1"/>
  <c r="AA41" i="21"/>
  <c r="Q41" i="21"/>
  <c r="AB41" i="21" s="1"/>
  <c r="AA40" i="21"/>
  <c r="Q40" i="21"/>
  <c r="R40" i="21" s="1"/>
  <c r="AA39" i="21"/>
  <c r="R39" i="21"/>
  <c r="Q39" i="21"/>
  <c r="AB39" i="21" s="1"/>
  <c r="AA38" i="21"/>
  <c r="Q38" i="21"/>
  <c r="AB38" i="21" s="1"/>
  <c r="AA37" i="21"/>
  <c r="Q37" i="21"/>
  <c r="AB37" i="21" s="1"/>
  <c r="AA36" i="21"/>
  <c r="Q36" i="21"/>
  <c r="R36" i="21" s="1"/>
  <c r="AA35" i="21"/>
  <c r="Q35" i="21"/>
  <c r="R35" i="21" s="1"/>
  <c r="AA34" i="21"/>
  <c r="Q34" i="21"/>
  <c r="AB34" i="21" s="1"/>
  <c r="AA33" i="21"/>
  <c r="T32" i="21"/>
  <c r="S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32" i="21"/>
  <c r="Q28" i="21"/>
  <c r="Q27" i="21"/>
  <c r="Q26" i="21"/>
  <c r="Q25" i="21"/>
  <c r="Q24" i="21"/>
  <c r="T23" i="21"/>
  <c r="S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A21" i="21"/>
  <c r="Q21" i="21"/>
  <c r="R21" i="21" s="1"/>
  <c r="AA20" i="21"/>
  <c r="Q20" i="21"/>
  <c r="R20" i="21" s="1"/>
  <c r="AA19" i="21"/>
  <c r="Q19" i="21"/>
  <c r="R19" i="21" s="1"/>
  <c r="AA18" i="21"/>
  <c r="Q18" i="21"/>
  <c r="R18" i="21" s="1"/>
  <c r="AA17" i="21"/>
  <c r="Q17" i="21"/>
  <c r="R17" i="21" s="1"/>
  <c r="AA16" i="21"/>
  <c r="Q16" i="21"/>
  <c r="R16" i="21" s="1"/>
  <c r="AA15" i="21"/>
  <c r="Q15" i="21"/>
  <c r="R15" i="21" s="1"/>
  <c r="AA14" i="21"/>
  <c r="Q14" i="21"/>
  <c r="R14" i="21" s="1"/>
  <c r="AA13" i="21"/>
  <c r="Q13" i="21"/>
  <c r="R13" i="21" s="1"/>
  <c r="AA12" i="21"/>
  <c r="Q12" i="21"/>
  <c r="R12" i="21" s="1"/>
  <c r="AA11" i="21"/>
  <c r="Q11" i="21"/>
  <c r="R11" i="21" s="1"/>
  <c r="AA10" i="21"/>
  <c r="R10" i="21"/>
  <c r="Q10" i="21"/>
  <c r="AA9" i="21"/>
  <c r="Q9" i="21"/>
  <c r="R9" i="21" s="1"/>
  <c r="AA8" i="21"/>
  <c r="Q8" i="21"/>
  <c r="R8" i="21" s="1"/>
  <c r="AA7" i="21"/>
  <c r="Q7" i="21"/>
  <c r="R7" i="21" s="1"/>
  <c r="T6" i="21"/>
  <c r="S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E1" i="21"/>
  <c r="Q82" i="14"/>
  <c r="Q81" i="14"/>
  <c r="Q80" i="14"/>
  <c r="Q79" i="14"/>
  <c r="Q78" i="14"/>
  <c r="T77" i="14"/>
  <c r="S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A75" i="14"/>
  <c r="Z75" i="14"/>
  <c r="Y75" i="14"/>
  <c r="X75" i="14"/>
  <c r="W75" i="14"/>
  <c r="Q75" i="14"/>
  <c r="AB75" i="14" s="1"/>
  <c r="AA74" i="14"/>
  <c r="Z74" i="14"/>
  <c r="Y74" i="14"/>
  <c r="X74" i="14"/>
  <c r="W74" i="14"/>
  <c r="Q74" i="14"/>
  <c r="R74" i="14" s="1"/>
  <c r="AA73" i="14"/>
  <c r="Z73" i="14"/>
  <c r="Y73" i="14"/>
  <c r="X73" i="14"/>
  <c r="W73" i="14"/>
  <c r="Q73" i="14"/>
  <c r="R73" i="14" s="1"/>
  <c r="AA72" i="14"/>
  <c r="Z72" i="14"/>
  <c r="Y72" i="14"/>
  <c r="X72" i="14"/>
  <c r="W72" i="14"/>
  <c r="Q72" i="14"/>
  <c r="AB72" i="14" s="1"/>
  <c r="AA71" i="14"/>
  <c r="Z71" i="14"/>
  <c r="Y71" i="14"/>
  <c r="X71" i="14"/>
  <c r="W71" i="14"/>
  <c r="Q71" i="14"/>
  <c r="R71" i="14" s="1"/>
  <c r="AA70" i="14"/>
  <c r="Z70" i="14"/>
  <c r="Y70" i="14"/>
  <c r="X70" i="14"/>
  <c r="W70" i="14"/>
  <c r="Q70" i="14"/>
  <c r="R70" i="14" s="1"/>
  <c r="AA69" i="14"/>
  <c r="Z69" i="14"/>
  <c r="Y69" i="14"/>
  <c r="X69" i="14"/>
  <c r="W69" i="14"/>
  <c r="R69" i="14"/>
  <c r="Q69" i="14"/>
  <c r="AB69" i="14" s="1"/>
  <c r="AA68" i="14"/>
  <c r="Z68" i="14"/>
  <c r="Y68" i="14"/>
  <c r="X68" i="14"/>
  <c r="W68" i="14"/>
  <c r="Q68" i="14"/>
  <c r="R68" i="14" s="1"/>
  <c r="AA67" i="14"/>
  <c r="AC67" i="14" s="1"/>
  <c r="Z67" i="14"/>
  <c r="Y67" i="14"/>
  <c r="X67" i="14"/>
  <c r="W67" i="14"/>
  <c r="Q67" i="14"/>
  <c r="AB67" i="14" s="1"/>
  <c r="AA66" i="14"/>
  <c r="Z66" i="14"/>
  <c r="Y66" i="14"/>
  <c r="X66" i="14"/>
  <c r="W66" i="14"/>
  <c r="Q66" i="14"/>
  <c r="R66" i="14" s="1"/>
  <c r="T65" i="14"/>
  <c r="S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C65" i="14"/>
  <c r="Q62" i="14"/>
  <c r="Q61" i="14"/>
  <c r="Q60" i="14"/>
  <c r="Q59" i="14"/>
  <c r="Q58" i="14"/>
  <c r="T57" i="14"/>
  <c r="S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A51" i="14"/>
  <c r="Q51" i="14"/>
  <c r="AB51" i="14" s="1"/>
  <c r="AA50" i="14"/>
  <c r="Q50" i="14"/>
  <c r="AB50" i="14" s="1"/>
  <c r="AA49" i="14"/>
  <c r="Q49" i="14"/>
  <c r="AB49" i="14" s="1"/>
  <c r="AA47" i="14"/>
  <c r="Q47" i="14"/>
  <c r="R47" i="14" s="1"/>
  <c r="AA46" i="14"/>
  <c r="Q46" i="14"/>
  <c r="AB46" i="14" s="1"/>
  <c r="AA45" i="14"/>
  <c r="Q45" i="14"/>
  <c r="R45" i="14" s="1"/>
  <c r="AA44" i="14"/>
  <c r="Q44" i="14"/>
  <c r="R44" i="14" s="1"/>
  <c r="AA43" i="14"/>
  <c r="Q43" i="14"/>
  <c r="R43" i="14" s="1"/>
  <c r="AA42" i="14"/>
  <c r="Q42" i="14"/>
  <c r="AB42" i="14" s="1"/>
  <c r="AA41" i="14"/>
  <c r="Q41" i="14"/>
  <c r="R41" i="14" s="1"/>
  <c r="AA40" i="14"/>
  <c r="Q40" i="14"/>
  <c r="R40" i="14" s="1"/>
  <c r="AA39" i="14"/>
  <c r="Q39" i="14"/>
  <c r="R39" i="14" s="1"/>
  <c r="AA38" i="14"/>
  <c r="Q38" i="14"/>
  <c r="AB38" i="14" s="1"/>
  <c r="AA37" i="14"/>
  <c r="Q37" i="14"/>
  <c r="R37" i="14" s="1"/>
  <c r="AA36" i="14"/>
  <c r="Q36" i="14"/>
  <c r="R36" i="14" s="1"/>
  <c r="AA35" i="14"/>
  <c r="Q35" i="14"/>
  <c r="R35" i="14" s="1"/>
  <c r="AA34" i="14"/>
  <c r="Q34" i="14"/>
  <c r="AA33" i="14"/>
  <c r="Q33" i="14"/>
  <c r="T32" i="14"/>
  <c r="S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C32" i="14"/>
  <c r="Q28" i="14"/>
  <c r="Q27" i="14"/>
  <c r="Q26" i="14"/>
  <c r="Q25" i="14"/>
  <c r="Q24" i="14"/>
  <c r="T23" i="14"/>
  <c r="S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A21" i="14"/>
  <c r="Q21" i="14"/>
  <c r="R21" i="14" s="1"/>
  <c r="AA20" i="14"/>
  <c r="Q20" i="14"/>
  <c r="R20" i="14" s="1"/>
  <c r="AA19" i="14"/>
  <c r="Q19" i="14"/>
  <c r="R19" i="14" s="1"/>
  <c r="AA18" i="14"/>
  <c r="Q18" i="14"/>
  <c r="R18" i="14" s="1"/>
  <c r="AA17" i="14"/>
  <c r="Q17" i="14"/>
  <c r="R17" i="14" s="1"/>
  <c r="AA16" i="14"/>
  <c r="R16" i="14"/>
  <c r="Q16" i="14"/>
  <c r="AA15" i="14"/>
  <c r="Q15" i="14"/>
  <c r="R15" i="14" s="1"/>
  <c r="AA14" i="14"/>
  <c r="Q14" i="14"/>
  <c r="R14" i="14" s="1"/>
  <c r="AA13" i="14"/>
  <c r="Q13" i="14"/>
  <c r="R13" i="14" s="1"/>
  <c r="AA12" i="14"/>
  <c r="Q12" i="14"/>
  <c r="R12" i="14" s="1"/>
  <c r="AA11" i="14"/>
  <c r="R11" i="14"/>
  <c r="Q11" i="14"/>
  <c r="AA10" i="14"/>
  <c r="Q10" i="14"/>
  <c r="R10" i="14" s="1"/>
  <c r="AA9" i="14"/>
  <c r="Q9" i="14"/>
  <c r="R9" i="14" s="1"/>
  <c r="AA8" i="14"/>
  <c r="Q8" i="14"/>
  <c r="R8" i="14" s="1"/>
  <c r="AA7" i="14"/>
  <c r="Q7" i="14"/>
  <c r="R7" i="14" s="1"/>
  <c r="T6" i="14"/>
  <c r="S6" i="14"/>
  <c r="P6" i="14"/>
  <c r="O6" i="14"/>
  <c r="N6" i="14"/>
  <c r="M6" i="14"/>
  <c r="L6" i="14"/>
  <c r="K6" i="14"/>
  <c r="J6" i="14"/>
  <c r="I6" i="14"/>
  <c r="H6" i="14"/>
  <c r="G6" i="14"/>
  <c r="F6" i="14"/>
  <c r="E6" i="14"/>
  <c r="E1" i="14"/>
  <c r="Q83" i="10"/>
  <c r="Q82" i="10"/>
  <c r="Q81" i="10"/>
  <c r="Q80" i="10"/>
  <c r="Q79" i="10"/>
  <c r="T78" i="10"/>
  <c r="S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AA76" i="10"/>
  <c r="Z76" i="10"/>
  <c r="Y76" i="10"/>
  <c r="X76" i="10"/>
  <c r="W76" i="10"/>
  <c r="Q76" i="10"/>
  <c r="R76" i="10" s="1"/>
  <c r="AA75" i="10"/>
  <c r="Z75" i="10"/>
  <c r="Y75" i="10"/>
  <c r="X75" i="10"/>
  <c r="W75" i="10"/>
  <c r="Q75" i="10"/>
  <c r="R75" i="10" s="1"/>
  <c r="AA74" i="10"/>
  <c r="Z74" i="10"/>
  <c r="Y74" i="10"/>
  <c r="X74" i="10"/>
  <c r="W74" i="10"/>
  <c r="Q74" i="10"/>
  <c r="R74" i="10" s="1"/>
  <c r="AA73" i="10"/>
  <c r="Z73" i="10"/>
  <c r="Y73" i="10"/>
  <c r="X73" i="10"/>
  <c r="W73" i="10"/>
  <c r="Q73" i="10"/>
  <c r="AB73" i="10" s="1"/>
  <c r="AA72" i="10"/>
  <c r="Z72" i="10"/>
  <c r="Y72" i="10"/>
  <c r="X72" i="10"/>
  <c r="W72" i="10"/>
  <c r="Q72" i="10"/>
  <c r="AB72" i="10" s="1"/>
  <c r="AA71" i="10"/>
  <c r="Z71" i="10"/>
  <c r="Y71" i="10"/>
  <c r="X71" i="10"/>
  <c r="W71" i="10"/>
  <c r="Q71" i="10"/>
  <c r="AB71" i="10" s="1"/>
  <c r="AA70" i="10"/>
  <c r="Z70" i="10"/>
  <c r="Y70" i="10"/>
  <c r="X70" i="10"/>
  <c r="W70" i="10"/>
  <c r="Q70" i="10"/>
  <c r="R70" i="10" s="1"/>
  <c r="AA69" i="10"/>
  <c r="Z69" i="10"/>
  <c r="Y69" i="10"/>
  <c r="X69" i="10"/>
  <c r="W69" i="10"/>
  <c r="Q69" i="10"/>
  <c r="R69" i="10" s="1"/>
  <c r="AA68" i="10"/>
  <c r="Z68" i="10"/>
  <c r="Y68" i="10"/>
  <c r="X68" i="10"/>
  <c r="W68" i="10"/>
  <c r="Q68" i="10"/>
  <c r="R68" i="10" s="1"/>
  <c r="AA67" i="10"/>
  <c r="Z67" i="10"/>
  <c r="Y67" i="10"/>
  <c r="X67" i="10"/>
  <c r="W67" i="10"/>
  <c r="Q67" i="10"/>
  <c r="R67" i="10" s="1"/>
  <c r="T66" i="10"/>
  <c r="S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Q63" i="10"/>
  <c r="Q62" i="10"/>
  <c r="Q61" i="10"/>
  <c r="Q60" i="10"/>
  <c r="Q59" i="10"/>
  <c r="T58" i="10"/>
  <c r="S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A52" i="10"/>
  <c r="Q52" i="10"/>
  <c r="AB52" i="10" s="1"/>
  <c r="AA51" i="10"/>
  <c r="Q51" i="10"/>
  <c r="AB51" i="10" s="1"/>
  <c r="AA50" i="10"/>
  <c r="Q50" i="10"/>
  <c r="AB50" i="10" s="1"/>
  <c r="AA48" i="10"/>
  <c r="Q48" i="10"/>
  <c r="AB48" i="10" s="1"/>
  <c r="AA47" i="10"/>
  <c r="Q47" i="10"/>
  <c r="AB47" i="10" s="1"/>
  <c r="AA46" i="10"/>
  <c r="Q46" i="10"/>
  <c r="AB46" i="10" s="1"/>
  <c r="AA45" i="10"/>
  <c r="Q45" i="10"/>
  <c r="R45" i="10" s="1"/>
  <c r="AA44" i="10"/>
  <c r="Q44" i="10"/>
  <c r="AB44" i="10" s="1"/>
  <c r="AA43" i="10"/>
  <c r="AB43" i="10"/>
  <c r="AA42" i="10"/>
  <c r="Q42" i="10"/>
  <c r="R42" i="10" s="1"/>
  <c r="AA41" i="10"/>
  <c r="Q41" i="10"/>
  <c r="R41" i="10" s="1"/>
  <c r="AA40" i="10"/>
  <c r="Q40" i="10"/>
  <c r="AB40" i="10" s="1"/>
  <c r="AA39" i="10"/>
  <c r="AB39" i="10"/>
  <c r="AA38" i="10"/>
  <c r="Q38" i="10"/>
  <c r="R38" i="10" s="1"/>
  <c r="T37" i="10"/>
  <c r="S37" i="10"/>
  <c r="P37" i="10"/>
  <c r="O37" i="10"/>
  <c r="N37" i="10"/>
  <c r="M37" i="10"/>
  <c r="L37" i="10"/>
  <c r="K37" i="10"/>
  <c r="J37" i="10"/>
  <c r="I37" i="10"/>
  <c r="G37" i="10"/>
  <c r="F37" i="10"/>
  <c r="E37" i="10"/>
  <c r="Q33" i="10"/>
  <c r="R33" i="10" s="1"/>
  <c r="Q32" i="10"/>
  <c r="R32" i="10" s="1"/>
  <c r="Q31" i="10"/>
  <c r="R31" i="10" s="1"/>
  <c r="Q22" i="10"/>
  <c r="R22" i="10" s="1"/>
  <c r="T21" i="10"/>
  <c r="S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A19" i="10"/>
  <c r="Q19" i="10"/>
  <c r="R19" i="10" s="1"/>
  <c r="AA18" i="10"/>
  <c r="Q18" i="10"/>
  <c r="R18" i="10" s="1"/>
  <c r="AA17" i="10"/>
  <c r="Q17" i="10"/>
  <c r="R17" i="10" s="1"/>
  <c r="AA16" i="10"/>
  <c r="Q16" i="10"/>
  <c r="R16" i="10" s="1"/>
  <c r="AA15" i="10"/>
  <c r="Q15" i="10"/>
  <c r="R15" i="10" s="1"/>
  <c r="AA14" i="10"/>
  <c r="Q14" i="10"/>
  <c r="R14" i="10" s="1"/>
  <c r="AA13" i="10"/>
  <c r="Q13" i="10"/>
  <c r="R13" i="10" s="1"/>
  <c r="AA11" i="10"/>
  <c r="Q11" i="10"/>
  <c r="R11" i="10" s="1"/>
  <c r="AA10" i="10"/>
  <c r="Q10" i="10"/>
  <c r="R10" i="10" s="1"/>
  <c r="AA9" i="10"/>
  <c r="Q9" i="10"/>
  <c r="R9" i="10" s="1"/>
  <c r="AA7" i="10"/>
  <c r="Q7" i="10"/>
  <c r="R7" i="10" s="1"/>
  <c r="T6" i="10"/>
  <c r="S6" i="10"/>
  <c r="P6" i="10"/>
  <c r="O6" i="10"/>
  <c r="N6" i="10"/>
  <c r="M6" i="10"/>
  <c r="L6" i="10"/>
  <c r="K6" i="10"/>
  <c r="J6" i="10"/>
  <c r="I6" i="10"/>
  <c r="H6" i="10"/>
  <c r="G6" i="10"/>
  <c r="F6" i="10"/>
  <c r="E6" i="10"/>
  <c r="E1" i="10"/>
  <c r="Q82" i="18"/>
  <c r="Q81" i="18"/>
  <c r="Q80" i="18"/>
  <c r="Q79" i="18"/>
  <c r="Q78" i="18"/>
  <c r="T77" i="18"/>
  <c r="S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A75" i="18"/>
  <c r="Z75" i="18"/>
  <c r="Y75" i="18"/>
  <c r="X75" i="18"/>
  <c r="W75" i="18"/>
  <c r="Q75" i="18"/>
  <c r="AB75" i="18" s="1"/>
  <c r="AA74" i="18"/>
  <c r="Z74" i="18"/>
  <c r="Y74" i="18"/>
  <c r="X74" i="18"/>
  <c r="W74" i="18"/>
  <c r="Q74" i="18"/>
  <c r="R74" i="18" s="1"/>
  <c r="AA73" i="18"/>
  <c r="Z73" i="18"/>
  <c r="Y73" i="18"/>
  <c r="X73" i="18"/>
  <c r="W73" i="18"/>
  <c r="Q73" i="18"/>
  <c r="R73" i="18" s="1"/>
  <c r="AA72" i="18"/>
  <c r="Z72" i="18"/>
  <c r="Y72" i="18"/>
  <c r="X72" i="18"/>
  <c r="W72" i="18"/>
  <c r="Q72" i="18"/>
  <c r="AB72" i="18" s="1"/>
  <c r="AA71" i="18"/>
  <c r="Z71" i="18"/>
  <c r="Y71" i="18"/>
  <c r="X71" i="18"/>
  <c r="W71" i="18"/>
  <c r="Q71" i="18"/>
  <c r="AB71" i="18" s="1"/>
  <c r="AA70" i="18"/>
  <c r="Z70" i="18"/>
  <c r="Y70" i="18"/>
  <c r="X70" i="18"/>
  <c r="W70" i="18"/>
  <c r="R70" i="18"/>
  <c r="Q70" i="18"/>
  <c r="AB70" i="18" s="1"/>
  <c r="AA69" i="18"/>
  <c r="Z69" i="18"/>
  <c r="Y69" i="18"/>
  <c r="X69" i="18"/>
  <c r="W69" i="18"/>
  <c r="Q69" i="18"/>
  <c r="R69" i="18" s="1"/>
  <c r="AA68" i="18"/>
  <c r="Z68" i="18"/>
  <c r="Y68" i="18"/>
  <c r="X68" i="18"/>
  <c r="W68" i="18"/>
  <c r="Q68" i="18"/>
  <c r="R68" i="18" s="1"/>
  <c r="AA67" i="18"/>
  <c r="Z67" i="18"/>
  <c r="Y67" i="18"/>
  <c r="X67" i="18"/>
  <c r="W67" i="18"/>
  <c r="R67" i="18"/>
  <c r="Q67" i="18"/>
  <c r="AB67" i="18" s="1"/>
  <c r="AA66" i="18"/>
  <c r="Z66" i="18"/>
  <c r="Y66" i="18"/>
  <c r="X66" i="18"/>
  <c r="W66" i="18"/>
  <c r="R66" i="18"/>
  <c r="Q66" i="18"/>
  <c r="AB66" i="18" s="1"/>
  <c r="T65" i="18"/>
  <c r="S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C65" i="18"/>
  <c r="Q62" i="18"/>
  <c r="Q61" i="18"/>
  <c r="Q60" i="18"/>
  <c r="Q59" i="18"/>
  <c r="Q58" i="18"/>
  <c r="T57" i="18"/>
  <c r="S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AA51" i="18"/>
  <c r="Q51" i="18"/>
  <c r="AB51" i="18" s="1"/>
  <c r="AA50" i="18"/>
  <c r="Q50" i="18"/>
  <c r="AB50" i="18" s="1"/>
  <c r="AA49" i="18"/>
  <c r="Q49" i="18"/>
  <c r="AB49" i="18" s="1"/>
  <c r="AA47" i="18"/>
  <c r="Q47" i="18"/>
  <c r="AB47" i="18" s="1"/>
  <c r="AA46" i="18"/>
  <c r="Q46" i="18"/>
  <c r="AB46" i="18" s="1"/>
  <c r="AA45" i="18"/>
  <c r="Q45" i="18"/>
  <c r="AB45" i="18" s="1"/>
  <c r="AA44" i="18"/>
  <c r="Q44" i="18"/>
  <c r="R44" i="18" s="1"/>
  <c r="AA43" i="18"/>
  <c r="Q43" i="18"/>
  <c r="R43" i="18" s="1"/>
  <c r="AA42" i="18"/>
  <c r="Q42" i="18"/>
  <c r="R42" i="18" s="1"/>
  <c r="AA41" i="18"/>
  <c r="Q41" i="18"/>
  <c r="R41" i="18" s="1"/>
  <c r="AA40" i="18"/>
  <c r="Q40" i="18"/>
  <c r="R40" i="18" s="1"/>
  <c r="AA39" i="18"/>
  <c r="Q39" i="18"/>
  <c r="AB39" i="18" s="1"/>
  <c r="AA38" i="18"/>
  <c r="Q38" i="18"/>
  <c r="AB38" i="18" s="1"/>
  <c r="AA37" i="18"/>
  <c r="Q37" i="18"/>
  <c r="AB37" i="18" s="1"/>
  <c r="AA36" i="18"/>
  <c r="Q36" i="18"/>
  <c r="R36" i="18" s="1"/>
  <c r="AA35" i="18"/>
  <c r="Q35" i="18"/>
  <c r="R35" i="18" s="1"/>
  <c r="AA34" i="18"/>
  <c r="Q34" i="18"/>
  <c r="R34" i="18" s="1"/>
  <c r="AA33" i="18"/>
  <c r="Q33" i="18"/>
  <c r="T32" i="18"/>
  <c r="S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C32" i="18"/>
  <c r="Q28" i="18"/>
  <c r="Q27" i="18"/>
  <c r="Q26" i="18"/>
  <c r="Q25" i="18"/>
  <c r="Q24" i="18"/>
  <c r="T23" i="18"/>
  <c r="S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A21" i="18"/>
  <c r="Q21" i="18"/>
  <c r="R21" i="18" s="1"/>
  <c r="AA20" i="18"/>
  <c r="Q20" i="18"/>
  <c r="R20" i="18" s="1"/>
  <c r="AA19" i="18"/>
  <c r="Q19" i="18"/>
  <c r="R19" i="18" s="1"/>
  <c r="AA18" i="18"/>
  <c r="Q18" i="18"/>
  <c r="R18" i="18" s="1"/>
  <c r="AA17" i="18"/>
  <c r="Q17" i="18"/>
  <c r="R17" i="18" s="1"/>
  <c r="AA16" i="18"/>
  <c r="Q16" i="18"/>
  <c r="R16" i="18" s="1"/>
  <c r="AA15" i="18"/>
  <c r="Q15" i="18"/>
  <c r="R15" i="18" s="1"/>
  <c r="AA14" i="18"/>
  <c r="Q14" i="18"/>
  <c r="R14" i="18" s="1"/>
  <c r="AA13" i="18"/>
  <c r="Q13" i="18"/>
  <c r="R13" i="18" s="1"/>
  <c r="AA12" i="18"/>
  <c r="Q12" i="18"/>
  <c r="R12" i="18" s="1"/>
  <c r="AA11" i="18"/>
  <c r="Q11" i="18"/>
  <c r="R11" i="18" s="1"/>
  <c r="AA10" i="18"/>
  <c r="Q10" i="18"/>
  <c r="R10" i="18" s="1"/>
  <c r="AA9" i="18"/>
  <c r="Q9" i="18"/>
  <c r="R9" i="18" s="1"/>
  <c r="AA8" i="18"/>
  <c r="Q8" i="18"/>
  <c r="R8" i="18" s="1"/>
  <c r="AA7" i="18"/>
  <c r="Q7" i="18"/>
  <c r="R7" i="18" s="1"/>
  <c r="T6" i="18"/>
  <c r="S6" i="18"/>
  <c r="P6" i="18"/>
  <c r="O6" i="18"/>
  <c r="N6" i="18"/>
  <c r="M6" i="18"/>
  <c r="L6" i="18"/>
  <c r="K6" i="18"/>
  <c r="J6" i="18"/>
  <c r="I6" i="18"/>
  <c r="H6" i="18"/>
  <c r="G6" i="18"/>
  <c r="F6" i="18"/>
  <c r="E6" i="18"/>
  <c r="C6" i="18"/>
  <c r="E1" i="18"/>
  <c r="Q82" i="19"/>
  <c r="Q81" i="19"/>
  <c r="Q80" i="19"/>
  <c r="Q79" i="19"/>
  <c r="Q78" i="19"/>
  <c r="T77" i="19"/>
  <c r="S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A75" i="19"/>
  <c r="Z75" i="19"/>
  <c r="Y75" i="19"/>
  <c r="X75" i="19"/>
  <c r="W75" i="19"/>
  <c r="Q75" i="19"/>
  <c r="R75" i="19" s="1"/>
  <c r="AA74" i="19"/>
  <c r="Z74" i="19"/>
  <c r="Y74" i="19"/>
  <c r="X74" i="19"/>
  <c r="W74" i="19"/>
  <c r="Q74" i="19"/>
  <c r="R74" i="19" s="1"/>
  <c r="AA73" i="19"/>
  <c r="Z73" i="19"/>
  <c r="Y73" i="19"/>
  <c r="X73" i="19"/>
  <c r="W73" i="19"/>
  <c r="Q73" i="19"/>
  <c r="R73" i="19" s="1"/>
  <c r="AA72" i="19"/>
  <c r="Z72" i="19"/>
  <c r="Y72" i="19"/>
  <c r="X72" i="19"/>
  <c r="W72" i="19"/>
  <c r="Q72" i="19"/>
  <c r="AB72" i="19" s="1"/>
  <c r="AC72" i="19" s="1"/>
  <c r="AA71" i="19"/>
  <c r="Z71" i="19"/>
  <c r="Y71" i="19"/>
  <c r="X71" i="19"/>
  <c r="W71" i="19"/>
  <c r="Q71" i="19"/>
  <c r="AB71" i="19" s="1"/>
  <c r="AA70" i="19"/>
  <c r="AC70" i="19" s="1"/>
  <c r="Z70" i="19"/>
  <c r="Y70" i="19"/>
  <c r="X70" i="19"/>
  <c r="W70" i="19"/>
  <c r="R70" i="19"/>
  <c r="Q70" i="19"/>
  <c r="AB70" i="19" s="1"/>
  <c r="AA69" i="19"/>
  <c r="Z69" i="19"/>
  <c r="Y69" i="19"/>
  <c r="X69" i="19"/>
  <c r="W69" i="19"/>
  <c r="Q69" i="19"/>
  <c r="R69" i="19" s="1"/>
  <c r="AA68" i="19"/>
  <c r="Z68" i="19"/>
  <c r="Y68" i="19"/>
  <c r="X68" i="19"/>
  <c r="W68" i="19"/>
  <c r="Q68" i="19"/>
  <c r="R68" i="19" s="1"/>
  <c r="AA67" i="19"/>
  <c r="Z67" i="19"/>
  <c r="Y67" i="19"/>
  <c r="X67" i="19"/>
  <c r="W67" i="19"/>
  <c r="Q67" i="19"/>
  <c r="R67" i="19" s="1"/>
  <c r="AA66" i="19"/>
  <c r="Z66" i="19"/>
  <c r="Y66" i="19"/>
  <c r="X66" i="19"/>
  <c r="W66" i="19"/>
  <c r="Q66" i="19"/>
  <c r="AB66" i="19" s="1"/>
  <c r="T65" i="19"/>
  <c r="S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C65" i="19"/>
  <c r="Q62" i="19"/>
  <c r="Q61" i="19"/>
  <c r="Q60" i="19"/>
  <c r="Q59" i="19"/>
  <c r="Q58" i="19"/>
  <c r="T57" i="19"/>
  <c r="S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AA51" i="19"/>
  <c r="Q51" i="19"/>
  <c r="AB51" i="19" s="1"/>
  <c r="AB50" i="19"/>
  <c r="AA50" i="19"/>
  <c r="Q50" i="19"/>
  <c r="AA49" i="19"/>
  <c r="Q49" i="19"/>
  <c r="AB49" i="19" s="1"/>
  <c r="AA47" i="19"/>
  <c r="Q47" i="19"/>
  <c r="AB47" i="19" s="1"/>
  <c r="AA46" i="19"/>
  <c r="Q46" i="19"/>
  <c r="AB46" i="19" s="1"/>
  <c r="AA45" i="19"/>
  <c r="Q45" i="19"/>
  <c r="AB45" i="19" s="1"/>
  <c r="AA44" i="19"/>
  <c r="Q44" i="19"/>
  <c r="R44" i="19" s="1"/>
  <c r="AA43" i="19"/>
  <c r="Q43" i="19"/>
  <c r="AB43" i="19" s="1"/>
  <c r="AA42" i="19"/>
  <c r="Q42" i="19"/>
  <c r="AB42" i="19" s="1"/>
  <c r="AC42" i="19" s="1"/>
  <c r="AD42" i="19" s="1"/>
  <c r="AA41" i="19"/>
  <c r="Q41" i="19"/>
  <c r="AB41" i="19" s="1"/>
  <c r="AA40" i="19"/>
  <c r="Q40" i="19"/>
  <c r="R40" i="19" s="1"/>
  <c r="AA39" i="19"/>
  <c r="Q39" i="19"/>
  <c r="AB39" i="19" s="1"/>
  <c r="AA38" i="19"/>
  <c r="Q38" i="19"/>
  <c r="AB38" i="19" s="1"/>
  <c r="AA37" i="19"/>
  <c r="R37" i="19"/>
  <c r="Q37" i="19"/>
  <c r="AB37" i="19" s="1"/>
  <c r="AA36" i="19"/>
  <c r="Q36" i="19"/>
  <c r="R36" i="19" s="1"/>
  <c r="AA35" i="19"/>
  <c r="Q35" i="19"/>
  <c r="AB35" i="19" s="1"/>
  <c r="AA34" i="19"/>
  <c r="Q34" i="19"/>
  <c r="AB34" i="19" s="1"/>
  <c r="AA33" i="19"/>
  <c r="Q33" i="19"/>
  <c r="AB33" i="19" s="1"/>
  <c r="T32" i="19"/>
  <c r="S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C32" i="19"/>
  <c r="Q28" i="19"/>
  <c r="Q27" i="19"/>
  <c r="Q26" i="19"/>
  <c r="Q25" i="19"/>
  <c r="Q24" i="19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AA21" i="19"/>
  <c r="Q21" i="19"/>
  <c r="R21" i="19" s="1"/>
  <c r="AA20" i="19"/>
  <c r="Q20" i="19"/>
  <c r="R20" i="19" s="1"/>
  <c r="AA19" i="19"/>
  <c r="Q19" i="19"/>
  <c r="R19" i="19" s="1"/>
  <c r="AA18" i="19"/>
  <c r="Q18" i="19"/>
  <c r="R18" i="19" s="1"/>
  <c r="AA17" i="19"/>
  <c r="Q17" i="19"/>
  <c r="R17" i="19" s="1"/>
  <c r="AA16" i="19"/>
  <c r="Q16" i="19"/>
  <c r="R16" i="19" s="1"/>
  <c r="AA15" i="19"/>
  <c r="Q15" i="19"/>
  <c r="R15" i="19" s="1"/>
  <c r="AA14" i="19"/>
  <c r="Q14" i="19"/>
  <c r="R14" i="19" s="1"/>
  <c r="AA13" i="19"/>
  <c r="Q13" i="19"/>
  <c r="R13" i="19" s="1"/>
  <c r="AA12" i="19"/>
  <c r="Q12" i="19"/>
  <c r="R12" i="19" s="1"/>
  <c r="AA11" i="19"/>
  <c r="Q11" i="19"/>
  <c r="R11" i="19" s="1"/>
  <c r="AA10" i="19"/>
  <c r="Q10" i="19"/>
  <c r="R10" i="19" s="1"/>
  <c r="AA9" i="19"/>
  <c r="Q9" i="19"/>
  <c r="R9" i="19" s="1"/>
  <c r="AA8" i="19"/>
  <c r="Q8" i="19"/>
  <c r="R8" i="19" s="1"/>
  <c r="AA7" i="19"/>
  <c r="Q7" i="19"/>
  <c r="R7" i="19" s="1"/>
  <c r="T6" i="19"/>
  <c r="S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F1" i="19"/>
  <c r="Q82" i="11"/>
  <c r="Q81" i="11"/>
  <c r="Q80" i="11"/>
  <c r="Q79" i="11"/>
  <c r="Q78" i="11"/>
  <c r="T77" i="11"/>
  <c r="S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A75" i="11"/>
  <c r="Z75" i="11"/>
  <c r="Y75" i="11"/>
  <c r="X75" i="11"/>
  <c r="W75" i="11"/>
  <c r="Q75" i="11"/>
  <c r="R75" i="11" s="1"/>
  <c r="AA74" i="11"/>
  <c r="Z74" i="11"/>
  <c r="Y74" i="11"/>
  <c r="X74" i="11"/>
  <c r="W74" i="11"/>
  <c r="Q74" i="11"/>
  <c r="R74" i="11" s="1"/>
  <c r="AA73" i="11"/>
  <c r="Z73" i="11"/>
  <c r="Y73" i="11"/>
  <c r="X73" i="11"/>
  <c r="W73" i="11"/>
  <c r="R73" i="11"/>
  <c r="Q73" i="11"/>
  <c r="AB73" i="11" s="1"/>
  <c r="AA72" i="11"/>
  <c r="Z72" i="11"/>
  <c r="Y72" i="11"/>
  <c r="X72" i="11"/>
  <c r="W72" i="11"/>
  <c r="Q72" i="11"/>
  <c r="AB72" i="11" s="1"/>
  <c r="AA71" i="11"/>
  <c r="Z71" i="11"/>
  <c r="Y71" i="11"/>
  <c r="X71" i="11"/>
  <c r="W71" i="11"/>
  <c r="Q71" i="11"/>
  <c r="R71" i="11" s="1"/>
  <c r="AA70" i="11"/>
  <c r="Z70" i="11"/>
  <c r="Y70" i="11"/>
  <c r="X70" i="11"/>
  <c r="W70" i="11"/>
  <c r="Q70" i="11"/>
  <c r="R70" i="11" s="1"/>
  <c r="AA69" i="11"/>
  <c r="Z69" i="11"/>
  <c r="Y69" i="11"/>
  <c r="X69" i="11"/>
  <c r="W69" i="11"/>
  <c r="Q69" i="11"/>
  <c r="AB69" i="11" s="1"/>
  <c r="AA68" i="11"/>
  <c r="Z68" i="11"/>
  <c r="Y68" i="11"/>
  <c r="X68" i="11"/>
  <c r="W68" i="11"/>
  <c r="Q68" i="11"/>
  <c r="AB68" i="11" s="1"/>
  <c r="AA67" i="11"/>
  <c r="Z67" i="11"/>
  <c r="Y67" i="11"/>
  <c r="X67" i="11"/>
  <c r="W67" i="11"/>
  <c r="Q67" i="11"/>
  <c r="R67" i="11" s="1"/>
  <c r="AA66" i="11"/>
  <c r="Z66" i="11"/>
  <c r="Y66" i="11"/>
  <c r="X66" i="11"/>
  <c r="W66" i="11"/>
  <c r="Q66" i="11"/>
  <c r="R66" i="11" s="1"/>
  <c r="T65" i="11"/>
  <c r="S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Q62" i="11"/>
  <c r="Q61" i="11"/>
  <c r="Q60" i="11"/>
  <c r="Q59" i="11"/>
  <c r="Q58" i="11"/>
  <c r="T57" i="11"/>
  <c r="S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A51" i="11"/>
  <c r="Q51" i="11"/>
  <c r="AB51" i="11" s="1"/>
  <c r="AA50" i="11"/>
  <c r="Q50" i="11"/>
  <c r="AB50" i="11" s="1"/>
  <c r="AB49" i="11"/>
  <c r="AA49" i="11"/>
  <c r="Q49" i="11"/>
  <c r="AA47" i="11"/>
  <c r="Q47" i="11"/>
  <c r="R47" i="11" s="1"/>
  <c r="AA46" i="11"/>
  <c r="Q46" i="11"/>
  <c r="AB46" i="11" s="1"/>
  <c r="AA45" i="11"/>
  <c r="Q45" i="11"/>
  <c r="R45" i="11" s="1"/>
  <c r="AA44" i="11"/>
  <c r="Q44" i="11"/>
  <c r="AB44" i="11" s="1"/>
  <c r="AA43" i="11"/>
  <c r="Q43" i="11"/>
  <c r="R43" i="11" s="1"/>
  <c r="AA42" i="11"/>
  <c r="Q42" i="11"/>
  <c r="AB42" i="11" s="1"/>
  <c r="AA41" i="11"/>
  <c r="Q41" i="11"/>
  <c r="R41" i="11" s="1"/>
  <c r="AA40" i="11"/>
  <c r="Q40" i="11"/>
  <c r="AB40" i="11" s="1"/>
  <c r="AA39" i="11"/>
  <c r="Q39" i="11"/>
  <c r="R39" i="11" s="1"/>
  <c r="AA38" i="11"/>
  <c r="Q38" i="11"/>
  <c r="AB38" i="11" s="1"/>
  <c r="AA37" i="11"/>
  <c r="R37" i="11"/>
  <c r="AA36" i="11"/>
  <c r="AB36" i="11"/>
  <c r="AA35" i="11"/>
  <c r="R35" i="11"/>
  <c r="AA34" i="11"/>
  <c r="AB34" i="11"/>
  <c r="AA33" i="11"/>
  <c r="R33" i="11"/>
  <c r="T32" i="11"/>
  <c r="S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Q28" i="11"/>
  <c r="Q27" i="11"/>
  <c r="Q26" i="11"/>
  <c r="Q25" i="11"/>
  <c r="Q24" i="11"/>
  <c r="T23" i="11"/>
  <c r="S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A21" i="11"/>
  <c r="Q21" i="11"/>
  <c r="R21" i="11" s="1"/>
  <c r="AA20" i="11"/>
  <c r="Q20" i="11"/>
  <c r="R20" i="11" s="1"/>
  <c r="AA19" i="11"/>
  <c r="Q19" i="11"/>
  <c r="R19" i="11" s="1"/>
  <c r="AA18" i="11"/>
  <c r="Q18" i="11"/>
  <c r="R18" i="11" s="1"/>
  <c r="AA17" i="11"/>
  <c r="Q17" i="11"/>
  <c r="R17" i="11" s="1"/>
  <c r="AA16" i="11"/>
  <c r="Q16" i="11"/>
  <c r="R16" i="11" s="1"/>
  <c r="AA15" i="11"/>
  <c r="Q15" i="11"/>
  <c r="R15" i="11" s="1"/>
  <c r="AA14" i="11"/>
  <c r="Q14" i="11"/>
  <c r="R14" i="11" s="1"/>
  <c r="AA13" i="11"/>
  <c r="Q13" i="11"/>
  <c r="R13" i="11" s="1"/>
  <c r="AA12" i="11"/>
  <c r="Q12" i="11"/>
  <c r="R12" i="11" s="1"/>
  <c r="AA11" i="11"/>
  <c r="Q11" i="11"/>
  <c r="R11" i="11" s="1"/>
  <c r="AA10" i="11"/>
  <c r="Q10" i="11"/>
  <c r="R10" i="11" s="1"/>
  <c r="AA9" i="11"/>
  <c r="Q9" i="11"/>
  <c r="R9" i="11" s="1"/>
  <c r="AA8" i="11"/>
  <c r="Q8" i="11"/>
  <c r="R8" i="11" s="1"/>
  <c r="AA7" i="11"/>
  <c r="Q7" i="11"/>
  <c r="R7" i="11" s="1"/>
  <c r="T6" i="11"/>
  <c r="S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E1" i="11"/>
  <c r="Q82" i="16"/>
  <c r="Q81" i="16"/>
  <c r="Q80" i="16"/>
  <c r="Q79" i="16"/>
  <c r="Q78" i="16"/>
  <c r="T77" i="16"/>
  <c r="S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A75" i="16"/>
  <c r="Z75" i="16"/>
  <c r="Y75" i="16"/>
  <c r="X75" i="16"/>
  <c r="W75" i="16"/>
  <c r="Q75" i="16"/>
  <c r="R75" i="16" s="1"/>
  <c r="AA74" i="16"/>
  <c r="Z74" i="16"/>
  <c r="Y74" i="16"/>
  <c r="X74" i="16"/>
  <c r="W74" i="16"/>
  <c r="Q74" i="16"/>
  <c r="R74" i="16" s="1"/>
  <c r="AA73" i="16"/>
  <c r="Z73" i="16"/>
  <c r="Y73" i="16"/>
  <c r="X73" i="16"/>
  <c r="W73" i="16"/>
  <c r="Q73" i="16"/>
  <c r="R73" i="16" s="1"/>
  <c r="AA72" i="16"/>
  <c r="Z72" i="16"/>
  <c r="Y72" i="16"/>
  <c r="X72" i="16"/>
  <c r="W72" i="16"/>
  <c r="Q72" i="16"/>
  <c r="AB72" i="16" s="1"/>
  <c r="AA71" i="16"/>
  <c r="Z71" i="16"/>
  <c r="Y71" i="16"/>
  <c r="X71" i="16"/>
  <c r="W71" i="16"/>
  <c r="R71" i="16"/>
  <c r="Q71" i="16"/>
  <c r="AB71" i="16" s="1"/>
  <c r="AA70" i="16"/>
  <c r="Z70" i="16"/>
  <c r="Y70" i="16"/>
  <c r="X70" i="16"/>
  <c r="W70" i="16"/>
  <c r="Q70" i="16"/>
  <c r="R70" i="16" s="1"/>
  <c r="AA69" i="16"/>
  <c r="Z69" i="16"/>
  <c r="Y69" i="16"/>
  <c r="X69" i="16"/>
  <c r="W69" i="16"/>
  <c r="Q69" i="16"/>
  <c r="AB69" i="16" s="1"/>
  <c r="AB68" i="16"/>
  <c r="AA68" i="16"/>
  <c r="Z68" i="16"/>
  <c r="Y68" i="16"/>
  <c r="X68" i="16"/>
  <c r="W68" i="16"/>
  <c r="Q68" i="16"/>
  <c r="R68" i="16" s="1"/>
  <c r="AA67" i="16"/>
  <c r="Z67" i="16"/>
  <c r="Y67" i="16"/>
  <c r="X67" i="16"/>
  <c r="W67" i="16"/>
  <c r="Q67" i="16"/>
  <c r="R67" i="16" s="1"/>
  <c r="AA66" i="16"/>
  <c r="Z66" i="16"/>
  <c r="Y66" i="16"/>
  <c r="X66" i="16"/>
  <c r="W66" i="16"/>
  <c r="Q66" i="16"/>
  <c r="R66" i="16" s="1"/>
  <c r="T65" i="16"/>
  <c r="S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C65" i="16"/>
  <c r="Q62" i="16"/>
  <c r="Q61" i="16"/>
  <c r="Q60" i="16"/>
  <c r="Q59" i="16"/>
  <c r="Q58" i="16"/>
  <c r="T57" i="16"/>
  <c r="S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A51" i="16"/>
  <c r="Q51" i="16"/>
  <c r="AB51" i="16" s="1"/>
  <c r="AB50" i="16"/>
  <c r="AA50" i="16"/>
  <c r="Q50" i="16"/>
  <c r="AA49" i="16"/>
  <c r="Q49" i="16"/>
  <c r="AB49" i="16" s="1"/>
  <c r="AA47" i="16"/>
  <c r="Q47" i="16"/>
  <c r="R47" i="16" s="1"/>
  <c r="AA46" i="16"/>
  <c r="Q46" i="16"/>
  <c r="AB46" i="16" s="1"/>
  <c r="AA45" i="16"/>
  <c r="Q45" i="16"/>
  <c r="R45" i="16" s="1"/>
  <c r="AA44" i="16"/>
  <c r="Q44" i="16"/>
  <c r="R44" i="16" s="1"/>
  <c r="AA43" i="16"/>
  <c r="Q43" i="16"/>
  <c r="R43" i="16" s="1"/>
  <c r="AA42" i="16"/>
  <c r="Q42" i="16"/>
  <c r="AB42" i="16" s="1"/>
  <c r="AA41" i="16"/>
  <c r="Q41" i="16"/>
  <c r="R41" i="16" s="1"/>
  <c r="AA40" i="16"/>
  <c r="Q40" i="16"/>
  <c r="R40" i="16" s="1"/>
  <c r="AA39" i="16"/>
  <c r="Q39" i="16"/>
  <c r="R39" i="16" s="1"/>
  <c r="AA38" i="16"/>
  <c r="Q38" i="16"/>
  <c r="AB38" i="16" s="1"/>
  <c r="AA37" i="16"/>
  <c r="Q37" i="16"/>
  <c r="R37" i="16" s="1"/>
  <c r="AA36" i="16"/>
  <c r="Q36" i="16"/>
  <c r="R36" i="16" s="1"/>
  <c r="AA35" i="16"/>
  <c r="Q35" i="16"/>
  <c r="R35" i="16" s="1"/>
  <c r="AA34" i="16"/>
  <c r="Q34" i="16"/>
  <c r="AB34" i="16" s="1"/>
  <c r="AA33" i="16"/>
  <c r="Q33" i="16"/>
  <c r="T32" i="16"/>
  <c r="S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Q28" i="16"/>
  <c r="Q27" i="16"/>
  <c r="Q26" i="16"/>
  <c r="Q25" i="16"/>
  <c r="Q24" i="16"/>
  <c r="T23" i="16"/>
  <c r="S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A21" i="16"/>
  <c r="Q21" i="16"/>
  <c r="R21" i="16" s="1"/>
  <c r="AA20" i="16"/>
  <c r="Q20" i="16"/>
  <c r="R20" i="16" s="1"/>
  <c r="AA19" i="16"/>
  <c r="Q19" i="16"/>
  <c r="R19" i="16" s="1"/>
  <c r="AA18" i="16"/>
  <c r="Q18" i="16"/>
  <c r="R18" i="16" s="1"/>
  <c r="AA17" i="16"/>
  <c r="Q17" i="16"/>
  <c r="R17" i="16" s="1"/>
  <c r="AA16" i="16"/>
  <c r="Q16" i="16"/>
  <c r="R16" i="16" s="1"/>
  <c r="AA15" i="16"/>
  <c r="Q15" i="16"/>
  <c r="R15" i="16" s="1"/>
  <c r="AA14" i="16"/>
  <c r="R14" i="16"/>
  <c r="Q14" i="16"/>
  <c r="AA13" i="16"/>
  <c r="Q13" i="16"/>
  <c r="R13" i="16" s="1"/>
  <c r="AA12" i="16"/>
  <c r="Q12" i="16"/>
  <c r="R12" i="16" s="1"/>
  <c r="AA11" i="16"/>
  <c r="Q11" i="16"/>
  <c r="R11" i="16" s="1"/>
  <c r="AA10" i="16"/>
  <c r="Q10" i="16"/>
  <c r="R10" i="16" s="1"/>
  <c r="AA9" i="16"/>
  <c r="Q9" i="16"/>
  <c r="R9" i="16" s="1"/>
  <c r="AA8" i="16"/>
  <c r="Q8" i="16"/>
  <c r="R8" i="16" s="1"/>
  <c r="AA7" i="16"/>
  <c r="Q7" i="16"/>
  <c r="R7" i="16" s="1"/>
  <c r="T6" i="16"/>
  <c r="S6" i="16"/>
  <c r="P6" i="16"/>
  <c r="O6" i="16"/>
  <c r="N6" i="16"/>
  <c r="M6" i="16"/>
  <c r="L6" i="16"/>
  <c r="K6" i="16"/>
  <c r="J6" i="16"/>
  <c r="I6" i="16"/>
  <c r="H6" i="16"/>
  <c r="G6" i="16"/>
  <c r="F6" i="16"/>
  <c r="E6" i="16"/>
  <c r="C6" i="16"/>
  <c r="E1" i="16"/>
  <c r="Q79" i="13"/>
  <c r="Q78" i="13"/>
  <c r="Q77" i="13"/>
  <c r="Q76" i="13"/>
  <c r="Q75" i="13"/>
  <c r="T74" i="13"/>
  <c r="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A72" i="13"/>
  <c r="Z72" i="13"/>
  <c r="Y72" i="13"/>
  <c r="X72" i="13"/>
  <c r="W72" i="13"/>
  <c r="Q72" i="13"/>
  <c r="R72" i="13" s="1"/>
  <c r="AA71" i="13"/>
  <c r="Z71" i="13"/>
  <c r="Y71" i="13"/>
  <c r="X71" i="13"/>
  <c r="W71" i="13"/>
  <c r="Q71" i="13"/>
  <c r="AB71" i="13" s="1"/>
  <c r="AA70" i="13"/>
  <c r="Z70" i="13"/>
  <c r="Y70" i="13"/>
  <c r="X70" i="13"/>
  <c r="W70" i="13"/>
  <c r="Q70" i="13"/>
  <c r="R70" i="13" s="1"/>
  <c r="AA69" i="13"/>
  <c r="Z69" i="13"/>
  <c r="Y69" i="13"/>
  <c r="X69" i="13"/>
  <c r="W69" i="13"/>
  <c r="Q69" i="13"/>
  <c r="AB69" i="13" s="1"/>
  <c r="AA68" i="13"/>
  <c r="Z68" i="13"/>
  <c r="Y68" i="13"/>
  <c r="X68" i="13"/>
  <c r="W68" i="13"/>
  <c r="Q68" i="13"/>
  <c r="AB68" i="13" s="1"/>
  <c r="AA67" i="13"/>
  <c r="Z67" i="13"/>
  <c r="Y67" i="13"/>
  <c r="X67" i="13"/>
  <c r="W67" i="13"/>
  <c r="Q67" i="13"/>
  <c r="R67" i="13" s="1"/>
  <c r="AA66" i="13"/>
  <c r="Z66" i="13"/>
  <c r="Y66" i="13"/>
  <c r="X66" i="13"/>
  <c r="W66" i="13"/>
  <c r="Q66" i="13"/>
  <c r="R66" i="13" s="1"/>
  <c r="AA65" i="13"/>
  <c r="Z65" i="13"/>
  <c r="Y65" i="13"/>
  <c r="X65" i="13"/>
  <c r="W65" i="13"/>
  <c r="Q65" i="13"/>
  <c r="AB65" i="13" s="1"/>
  <c r="AA64" i="13"/>
  <c r="Z64" i="13"/>
  <c r="Y64" i="13"/>
  <c r="X64" i="13"/>
  <c r="W64" i="13"/>
  <c r="Q64" i="13"/>
  <c r="R64" i="13" s="1"/>
  <c r="AA63" i="13"/>
  <c r="Z63" i="13"/>
  <c r="Y63" i="13"/>
  <c r="X63" i="13"/>
  <c r="W63" i="13"/>
  <c r="Q63" i="13"/>
  <c r="AB63" i="13" s="1"/>
  <c r="T62" i="13"/>
  <c r="S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Q59" i="13"/>
  <c r="Q58" i="13"/>
  <c r="Q57" i="13"/>
  <c r="Q56" i="13"/>
  <c r="Q55" i="13"/>
  <c r="T54" i="13"/>
  <c r="S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A48" i="13"/>
  <c r="Q48" i="13"/>
  <c r="AB48" i="13" s="1"/>
  <c r="AA47" i="13"/>
  <c r="Q47" i="13"/>
  <c r="AB47" i="13" s="1"/>
  <c r="AA46" i="13"/>
  <c r="Q46" i="13"/>
  <c r="AB46" i="13" s="1"/>
  <c r="AA44" i="13"/>
  <c r="Q44" i="13"/>
  <c r="AB44" i="13" s="1"/>
  <c r="AA43" i="13"/>
  <c r="Q43" i="13"/>
  <c r="AB43" i="13" s="1"/>
  <c r="AA42" i="13"/>
  <c r="Q42" i="13"/>
  <c r="R42" i="13" s="1"/>
  <c r="AA41" i="13"/>
  <c r="Q41" i="13"/>
  <c r="R41" i="13" s="1"/>
  <c r="AA40" i="13"/>
  <c r="Q40" i="13"/>
  <c r="AB40" i="13" s="1"/>
  <c r="AA39" i="13"/>
  <c r="Q39" i="13"/>
  <c r="AB39" i="13" s="1"/>
  <c r="AA38" i="13"/>
  <c r="Q38" i="13"/>
  <c r="R38" i="13" s="1"/>
  <c r="AA37" i="13"/>
  <c r="Q37" i="13"/>
  <c r="R37" i="13" s="1"/>
  <c r="AA36" i="13"/>
  <c r="Q36" i="13"/>
  <c r="AB36" i="13" s="1"/>
  <c r="AA35" i="13"/>
  <c r="Q35" i="13"/>
  <c r="AB35" i="13" s="1"/>
  <c r="AA34" i="13"/>
  <c r="R34" i="13"/>
  <c r="AA33" i="13"/>
  <c r="Q33" i="13"/>
  <c r="AA32" i="13"/>
  <c r="Q32" i="13"/>
  <c r="T31" i="13"/>
  <c r="S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Q27" i="13"/>
  <c r="Q26" i="13"/>
  <c r="Q25" i="13"/>
  <c r="Q24" i="13"/>
  <c r="Q23" i="13"/>
  <c r="T22" i="13"/>
  <c r="S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A20" i="13"/>
  <c r="Q20" i="13"/>
  <c r="R20" i="13" s="1"/>
  <c r="AA19" i="13"/>
  <c r="Q19" i="13"/>
  <c r="R19" i="13" s="1"/>
  <c r="AA18" i="13"/>
  <c r="Q18" i="13"/>
  <c r="R18" i="13" s="1"/>
  <c r="AA17" i="13"/>
  <c r="Q17" i="13"/>
  <c r="R17" i="13" s="1"/>
  <c r="AA16" i="13"/>
  <c r="Q16" i="13"/>
  <c r="R16" i="13" s="1"/>
  <c r="AA15" i="13"/>
  <c r="Q15" i="13"/>
  <c r="R15" i="13" s="1"/>
  <c r="AA14" i="13"/>
  <c r="Q14" i="13"/>
  <c r="R14" i="13" s="1"/>
  <c r="AA13" i="13"/>
  <c r="Q13" i="13"/>
  <c r="R13" i="13" s="1"/>
  <c r="AA12" i="13"/>
  <c r="Q12" i="13"/>
  <c r="R12" i="13" s="1"/>
  <c r="AA11" i="13"/>
  <c r="Q11" i="13"/>
  <c r="R11" i="13" s="1"/>
  <c r="AA10" i="13"/>
  <c r="Q10" i="13"/>
  <c r="R10" i="13" s="1"/>
  <c r="AA9" i="13"/>
  <c r="Q9" i="13"/>
  <c r="R9" i="13" s="1"/>
  <c r="AA8" i="13"/>
  <c r="Q8" i="13"/>
  <c r="R8" i="13" s="1"/>
  <c r="AA7" i="13"/>
  <c r="Q7" i="13"/>
  <c r="R7" i="13" s="1"/>
  <c r="T6" i="13"/>
  <c r="S6" i="13"/>
  <c r="O6" i="13"/>
  <c r="N6" i="13"/>
  <c r="M6" i="13"/>
  <c r="L6" i="13"/>
  <c r="K6" i="13"/>
  <c r="J6" i="13"/>
  <c r="I6" i="13"/>
  <c r="H6" i="13"/>
  <c r="G6" i="13"/>
  <c r="F6" i="13"/>
  <c r="E6" i="13"/>
  <c r="C6" i="13"/>
  <c r="E1" i="13"/>
  <c r="Q80" i="12"/>
  <c r="Q79" i="12"/>
  <c r="Q78" i="12"/>
  <c r="Q77" i="12"/>
  <c r="Q76" i="12"/>
  <c r="T75" i="12"/>
  <c r="S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A73" i="12"/>
  <c r="Z73" i="12"/>
  <c r="Y73" i="12"/>
  <c r="X73" i="12"/>
  <c r="W73" i="12"/>
  <c r="Q73" i="12"/>
  <c r="R73" i="12" s="1"/>
  <c r="AA72" i="12"/>
  <c r="Z72" i="12"/>
  <c r="Y72" i="12"/>
  <c r="X72" i="12"/>
  <c r="W72" i="12"/>
  <c r="Q72" i="12"/>
  <c r="R72" i="12" s="1"/>
  <c r="AA71" i="12"/>
  <c r="Z71" i="12"/>
  <c r="Y71" i="12"/>
  <c r="X71" i="12"/>
  <c r="W71" i="12"/>
  <c r="Q71" i="12"/>
  <c r="R71" i="12" s="1"/>
  <c r="AA70" i="12"/>
  <c r="Z70" i="12"/>
  <c r="Y70" i="12"/>
  <c r="X70" i="12"/>
  <c r="W70" i="12"/>
  <c r="Q70" i="12"/>
  <c r="AB70" i="12" s="1"/>
  <c r="AA69" i="12"/>
  <c r="Z69" i="12"/>
  <c r="Y69" i="12"/>
  <c r="X69" i="12"/>
  <c r="W69" i="12"/>
  <c r="Q69" i="12"/>
  <c r="AB69" i="12" s="1"/>
  <c r="AA68" i="12"/>
  <c r="Z68" i="12"/>
  <c r="Y68" i="12"/>
  <c r="X68" i="12"/>
  <c r="W68" i="12"/>
  <c r="Q68" i="12"/>
  <c r="AB68" i="12" s="1"/>
  <c r="AC68" i="12" s="1"/>
  <c r="AA67" i="12"/>
  <c r="Z67" i="12"/>
  <c r="Y67" i="12"/>
  <c r="X67" i="12"/>
  <c r="W67" i="12"/>
  <c r="Q67" i="12"/>
  <c r="R67" i="12" s="1"/>
  <c r="AA66" i="12"/>
  <c r="Z66" i="12"/>
  <c r="Y66" i="12"/>
  <c r="X66" i="12"/>
  <c r="W66" i="12"/>
  <c r="Q66" i="12"/>
  <c r="AB66" i="12" s="1"/>
  <c r="AA65" i="12"/>
  <c r="Z65" i="12"/>
  <c r="Y65" i="12"/>
  <c r="X65" i="12"/>
  <c r="W65" i="12"/>
  <c r="Q65" i="12"/>
  <c r="R65" i="12" s="1"/>
  <c r="AA64" i="12"/>
  <c r="Z64" i="12"/>
  <c r="Y64" i="12"/>
  <c r="X64" i="12"/>
  <c r="W64" i="12"/>
  <c r="Q64" i="12"/>
  <c r="AB64" i="12" s="1"/>
  <c r="T63" i="12"/>
  <c r="S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C63" i="12"/>
  <c r="Q60" i="12"/>
  <c r="Q59" i="12"/>
  <c r="Q58" i="12"/>
  <c r="Q57" i="12"/>
  <c r="Q56" i="12"/>
  <c r="T55" i="12"/>
  <c r="S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A49" i="12"/>
  <c r="Q49" i="12"/>
  <c r="AB49" i="12" s="1"/>
  <c r="AA48" i="12"/>
  <c r="Q48" i="12"/>
  <c r="AB48" i="12" s="1"/>
  <c r="AA47" i="12"/>
  <c r="Q47" i="12"/>
  <c r="AB47" i="12" s="1"/>
  <c r="AA45" i="12"/>
  <c r="Q45" i="12"/>
  <c r="R45" i="12" s="1"/>
  <c r="AA44" i="12"/>
  <c r="Q44" i="12"/>
  <c r="AB44" i="12" s="1"/>
  <c r="AA43" i="12"/>
  <c r="Q43" i="12"/>
  <c r="R43" i="12" s="1"/>
  <c r="AA42" i="12"/>
  <c r="Q42" i="12"/>
  <c r="R42" i="12" s="1"/>
  <c r="AA41" i="12"/>
  <c r="Q41" i="12"/>
  <c r="R41" i="12" s="1"/>
  <c r="AA40" i="12"/>
  <c r="Q40" i="12"/>
  <c r="AB40" i="12" s="1"/>
  <c r="AA39" i="12"/>
  <c r="Q39" i="12"/>
  <c r="R39" i="12" s="1"/>
  <c r="AA38" i="12"/>
  <c r="Q38" i="12"/>
  <c r="R38" i="12" s="1"/>
  <c r="AA37" i="12"/>
  <c r="Q37" i="12"/>
  <c r="R37" i="12" s="1"/>
  <c r="AA36" i="12"/>
  <c r="Q36" i="12"/>
  <c r="AB36" i="12" s="1"/>
  <c r="AA35" i="12"/>
  <c r="Q35" i="12"/>
  <c r="R35" i="12" s="1"/>
  <c r="AA34" i="12"/>
  <c r="Q34" i="12"/>
  <c r="R34" i="12" s="1"/>
  <c r="AA33" i="12"/>
  <c r="Q33" i="12"/>
  <c r="AA32" i="12"/>
  <c r="Q32" i="12"/>
  <c r="T31" i="12"/>
  <c r="S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C31" i="12"/>
  <c r="Q27" i="12"/>
  <c r="Q26" i="12"/>
  <c r="Q25" i="12"/>
  <c r="Q24" i="12"/>
  <c r="Q23" i="12"/>
  <c r="T22" i="12"/>
  <c r="S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A20" i="12"/>
  <c r="Q20" i="12"/>
  <c r="R20" i="12" s="1"/>
  <c r="AA19" i="12"/>
  <c r="Q19" i="12"/>
  <c r="R19" i="12" s="1"/>
  <c r="AA18" i="12"/>
  <c r="Q18" i="12"/>
  <c r="R18" i="12" s="1"/>
  <c r="AA17" i="12"/>
  <c r="Q17" i="12"/>
  <c r="R17" i="12" s="1"/>
  <c r="AA16" i="12"/>
  <c r="Q16" i="12"/>
  <c r="R16" i="12" s="1"/>
  <c r="AA15" i="12"/>
  <c r="Q15" i="12"/>
  <c r="R15" i="12" s="1"/>
  <c r="AA14" i="12"/>
  <c r="Q14" i="12"/>
  <c r="R14" i="12" s="1"/>
  <c r="AA13" i="12"/>
  <c r="Q13" i="12"/>
  <c r="R13" i="12" s="1"/>
  <c r="AA12" i="12"/>
  <c r="Q12" i="12"/>
  <c r="R12" i="12" s="1"/>
  <c r="AA11" i="12"/>
  <c r="Q11" i="12"/>
  <c r="R11" i="12" s="1"/>
  <c r="AA10" i="12"/>
  <c r="Q10" i="12"/>
  <c r="R10" i="12" s="1"/>
  <c r="AA9" i="12"/>
  <c r="Q9" i="12"/>
  <c r="R9" i="12" s="1"/>
  <c r="AA8" i="12"/>
  <c r="Q8" i="12"/>
  <c r="R8" i="12" s="1"/>
  <c r="AA7" i="12"/>
  <c r="Q7" i="12"/>
  <c r="R7" i="12" s="1"/>
  <c r="T6" i="12"/>
  <c r="S6" i="12"/>
  <c r="P6" i="12"/>
  <c r="O6" i="12"/>
  <c r="N6" i="12"/>
  <c r="M6" i="12"/>
  <c r="L6" i="12"/>
  <c r="K6" i="12"/>
  <c r="J6" i="12"/>
  <c r="I6" i="12"/>
  <c r="H6" i="12"/>
  <c r="G6" i="12"/>
  <c r="F6" i="12"/>
  <c r="E6" i="12"/>
  <c r="C6" i="12"/>
  <c r="E1" i="12"/>
  <c r="I1" i="15"/>
  <c r="Q79" i="15"/>
  <c r="Q78" i="15"/>
  <c r="Q77" i="15"/>
  <c r="Q76" i="15"/>
  <c r="Q75" i="15"/>
  <c r="T74" i="15"/>
  <c r="S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AA72" i="15"/>
  <c r="Z72" i="15"/>
  <c r="Y72" i="15"/>
  <c r="X72" i="15"/>
  <c r="W72" i="15"/>
  <c r="Q72" i="15"/>
  <c r="R72" i="15" s="1"/>
  <c r="AA71" i="15"/>
  <c r="Z71" i="15"/>
  <c r="Y71" i="15"/>
  <c r="X71" i="15"/>
  <c r="W71" i="15"/>
  <c r="Q71" i="15"/>
  <c r="R71" i="15" s="1"/>
  <c r="AA70" i="15"/>
  <c r="Z70" i="15"/>
  <c r="Y70" i="15"/>
  <c r="X70" i="15"/>
  <c r="W70" i="15"/>
  <c r="Q70" i="15"/>
  <c r="AB70" i="15" s="1"/>
  <c r="AA69" i="15"/>
  <c r="Z69" i="15"/>
  <c r="Y69" i="15"/>
  <c r="X69" i="15"/>
  <c r="W69" i="15"/>
  <c r="Q69" i="15"/>
  <c r="AB69" i="15" s="1"/>
  <c r="AA68" i="15"/>
  <c r="Z68" i="15"/>
  <c r="Y68" i="15"/>
  <c r="X68" i="15"/>
  <c r="W68" i="15"/>
  <c r="Q68" i="15"/>
  <c r="AB68" i="15" s="1"/>
  <c r="AA67" i="15"/>
  <c r="Z67" i="15"/>
  <c r="Y67" i="15"/>
  <c r="X67" i="15"/>
  <c r="W67" i="15"/>
  <c r="Q67" i="15"/>
  <c r="R67" i="15" s="1"/>
  <c r="AA66" i="15"/>
  <c r="Z66" i="15"/>
  <c r="Y66" i="15"/>
  <c r="X66" i="15"/>
  <c r="W66" i="15"/>
  <c r="Q66" i="15"/>
  <c r="AB66" i="15" s="1"/>
  <c r="AA65" i="15"/>
  <c r="Z65" i="15"/>
  <c r="Y65" i="15"/>
  <c r="X65" i="15"/>
  <c r="W65" i="15"/>
  <c r="Q65" i="15"/>
  <c r="R65" i="15" s="1"/>
  <c r="AA64" i="15"/>
  <c r="Z64" i="15"/>
  <c r="Y64" i="15"/>
  <c r="X64" i="15"/>
  <c r="W64" i="15"/>
  <c r="Q64" i="15"/>
  <c r="R64" i="15" s="1"/>
  <c r="AA63" i="15"/>
  <c r="Z63" i="15"/>
  <c r="Y63" i="15"/>
  <c r="X63" i="15"/>
  <c r="W63" i="15"/>
  <c r="Q63" i="15"/>
  <c r="R63" i="15" s="1"/>
  <c r="T62" i="15"/>
  <c r="S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Q59" i="15"/>
  <c r="Q58" i="15"/>
  <c r="Q57" i="15"/>
  <c r="Q56" i="15"/>
  <c r="Q55" i="15"/>
  <c r="T54" i="15"/>
  <c r="S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AA48" i="15"/>
  <c r="Q48" i="15"/>
  <c r="AB48" i="15" s="1"/>
  <c r="AA47" i="15"/>
  <c r="Q47" i="15"/>
  <c r="AB47" i="15" s="1"/>
  <c r="AA46" i="15"/>
  <c r="Q46" i="15"/>
  <c r="AB46" i="15" s="1"/>
  <c r="AA44" i="15"/>
  <c r="Q44" i="15"/>
  <c r="AB44" i="15" s="1"/>
  <c r="AA43" i="15"/>
  <c r="Q43" i="15"/>
  <c r="R43" i="15" s="1"/>
  <c r="AA42" i="15"/>
  <c r="Q42" i="15"/>
  <c r="R42" i="15" s="1"/>
  <c r="AA41" i="15"/>
  <c r="Q41" i="15"/>
  <c r="R41" i="15" s="1"/>
  <c r="AA40" i="15"/>
  <c r="Q40" i="15"/>
  <c r="AB40" i="15" s="1"/>
  <c r="AA39" i="15"/>
  <c r="Q39" i="15"/>
  <c r="R39" i="15" s="1"/>
  <c r="AA38" i="15"/>
  <c r="Q38" i="15"/>
  <c r="AA37" i="15"/>
  <c r="Q37" i="15"/>
  <c r="AA36" i="15"/>
  <c r="Q36" i="15"/>
  <c r="AA35" i="15"/>
  <c r="Q35" i="15"/>
  <c r="AA34" i="15"/>
  <c r="Q34" i="15"/>
  <c r="AA33" i="15"/>
  <c r="Q33" i="15"/>
  <c r="T32" i="15"/>
  <c r="S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Q28" i="15"/>
  <c r="Q27" i="15"/>
  <c r="Q22" i="15"/>
  <c r="Q21" i="15"/>
  <c r="T20" i="15"/>
  <c r="S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AA18" i="15"/>
  <c r="Q18" i="15"/>
  <c r="R18" i="15" s="1"/>
  <c r="AA17" i="15"/>
  <c r="Q17" i="15"/>
  <c r="R17" i="15" s="1"/>
  <c r="AA16" i="15"/>
  <c r="Q16" i="15"/>
  <c r="R16" i="15" s="1"/>
  <c r="AA15" i="15"/>
  <c r="Q15" i="15"/>
  <c r="R15" i="15" s="1"/>
  <c r="AA14" i="15"/>
  <c r="Q14" i="15"/>
  <c r="R14" i="15" s="1"/>
  <c r="AA13" i="15"/>
  <c r="Q13" i="15"/>
  <c r="R13" i="15" s="1"/>
  <c r="AA12" i="15"/>
  <c r="Q12" i="15"/>
  <c r="R12" i="15" s="1"/>
  <c r="AA11" i="15"/>
  <c r="Q11" i="15"/>
  <c r="R11" i="15" s="1"/>
  <c r="AA10" i="15"/>
  <c r="Q10" i="15"/>
  <c r="R10" i="15" s="1"/>
  <c r="AA9" i="15"/>
  <c r="Q9" i="15"/>
  <c r="R9" i="15" s="1"/>
  <c r="AA8" i="15"/>
  <c r="Q8" i="15"/>
  <c r="R8" i="15" s="1"/>
  <c r="AA7" i="15"/>
  <c r="Q7" i="15"/>
  <c r="R7" i="15" s="1"/>
  <c r="T6" i="15"/>
  <c r="S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Q82" i="26"/>
  <c r="Q81" i="26"/>
  <c r="Q80" i="26"/>
  <c r="Q79" i="26"/>
  <c r="Q78" i="26"/>
  <c r="T77" i="26"/>
  <c r="S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Q62" i="26"/>
  <c r="Q61" i="26"/>
  <c r="Q60" i="26"/>
  <c r="Q59" i="26"/>
  <c r="Q58" i="26"/>
  <c r="T57" i="26"/>
  <c r="S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AA66" i="26"/>
  <c r="W67" i="26"/>
  <c r="X67" i="26"/>
  <c r="Y67" i="26"/>
  <c r="Z67" i="26"/>
  <c r="W68" i="26"/>
  <c r="X68" i="26"/>
  <c r="Y68" i="26"/>
  <c r="Z68" i="26"/>
  <c r="W69" i="26"/>
  <c r="X69" i="26"/>
  <c r="Y69" i="26"/>
  <c r="Z69" i="26"/>
  <c r="W70" i="26"/>
  <c r="X70" i="26"/>
  <c r="Y70" i="26"/>
  <c r="Z70" i="26"/>
  <c r="W71" i="26"/>
  <c r="X71" i="26"/>
  <c r="Y71" i="26"/>
  <c r="Z71" i="26"/>
  <c r="W72" i="26"/>
  <c r="X72" i="26"/>
  <c r="Y72" i="26"/>
  <c r="Z72" i="26"/>
  <c r="W73" i="26"/>
  <c r="X73" i="26"/>
  <c r="Y73" i="26"/>
  <c r="Z73" i="26"/>
  <c r="W74" i="26"/>
  <c r="X74" i="26"/>
  <c r="Y74" i="26"/>
  <c r="Z74" i="26"/>
  <c r="W75" i="26"/>
  <c r="X75" i="26"/>
  <c r="Y75" i="26"/>
  <c r="Z75" i="26"/>
  <c r="Z66" i="26"/>
  <c r="Y66" i="26"/>
  <c r="X66" i="26"/>
  <c r="W66" i="26"/>
  <c r="T65" i="26"/>
  <c r="S65" i="26"/>
  <c r="F65" i="26"/>
  <c r="G65" i="26"/>
  <c r="H65" i="26"/>
  <c r="I65" i="26"/>
  <c r="J65" i="26"/>
  <c r="K65" i="26"/>
  <c r="L65" i="26"/>
  <c r="M65" i="26"/>
  <c r="N65" i="26"/>
  <c r="O65" i="26"/>
  <c r="P65" i="26"/>
  <c r="E65" i="26"/>
  <c r="AA75" i="26"/>
  <c r="AA74" i="26"/>
  <c r="AA73" i="26"/>
  <c r="AA72" i="26"/>
  <c r="AA71" i="26"/>
  <c r="AA70" i="26"/>
  <c r="AA69" i="26"/>
  <c r="AA68" i="26"/>
  <c r="AA67" i="26"/>
  <c r="Q75" i="26"/>
  <c r="R75" i="26" s="1"/>
  <c r="Q74" i="26"/>
  <c r="AB74" i="26" s="1"/>
  <c r="Q73" i="26"/>
  <c r="R73" i="26" s="1"/>
  <c r="Q72" i="26"/>
  <c r="R72" i="26" s="1"/>
  <c r="Q71" i="26"/>
  <c r="AB71" i="26" s="1"/>
  <c r="Q70" i="26"/>
  <c r="AB70" i="26" s="1"/>
  <c r="Q69" i="26"/>
  <c r="R69" i="26" s="1"/>
  <c r="Q68" i="26"/>
  <c r="R68" i="26" s="1"/>
  <c r="Q67" i="26"/>
  <c r="AB67" i="26" s="1"/>
  <c r="Q66" i="26"/>
  <c r="AB66" i="26" s="1"/>
  <c r="C65" i="26"/>
  <c r="AA8" i="26"/>
  <c r="AA7" i="26"/>
  <c r="AA51" i="26"/>
  <c r="AA50" i="26"/>
  <c r="AA49" i="26"/>
  <c r="AA34" i="26"/>
  <c r="AA3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S23" i="26"/>
  <c r="T23" i="26"/>
  <c r="C6" i="26"/>
  <c r="Q25" i="26"/>
  <c r="Q26" i="26"/>
  <c r="Q27" i="26"/>
  <c r="Q28" i="26"/>
  <c r="Q24" i="26"/>
  <c r="Q51" i="26"/>
  <c r="AB51" i="26" s="1"/>
  <c r="Q50" i="26"/>
  <c r="AB50" i="26" s="1"/>
  <c r="Q49" i="26"/>
  <c r="AB49" i="26" s="1"/>
  <c r="Q33" i="26"/>
  <c r="T32" i="26"/>
  <c r="S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C32" i="26"/>
  <c r="T6" i="26"/>
  <c r="S6" i="26"/>
  <c r="Q7" i="26"/>
  <c r="R7" i="26" s="1"/>
  <c r="R8" i="26"/>
  <c r="P6" i="26"/>
  <c r="O6" i="26"/>
  <c r="N6" i="26"/>
  <c r="M6" i="26"/>
  <c r="L6" i="26"/>
  <c r="K6" i="26"/>
  <c r="J6" i="26"/>
  <c r="I6" i="26"/>
  <c r="H6" i="26"/>
  <c r="G6" i="26"/>
  <c r="F6" i="26"/>
  <c r="E6" i="26"/>
  <c r="AB72" i="12" l="1"/>
  <c r="AC69" i="16"/>
  <c r="Q77" i="16"/>
  <c r="AB73" i="19"/>
  <c r="AC71" i="18"/>
  <c r="AB74" i="18"/>
  <c r="R40" i="11"/>
  <c r="AC50" i="18"/>
  <c r="AD50" i="18" s="1"/>
  <c r="AC42" i="21"/>
  <c r="AD42" i="21" s="1"/>
  <c r="R43" i="19"/>
  <c r="Q77" i="19"/>
  <c r="AB35" i="21"/>
  <c r="AB40" i="19"/>
  <c r="AA65" i="21"/>
  <c r="W65" i="16"/>
  <c r="AB70" i="21"/>
  <c r="AC70" i="21" s="1"/>
  <c r="AC72" i="11"/>
  <c r="R41" i="19"/>
  <c r="AC49" i="19"/>
  <c r="AD49" i="19" s="1"/>
  <c r="AC75" i="18"/>
  <c r="AC49" i="14"/>
  <c r="AD49" i="14" s="1"/>
  <c r="AC41" i="19"/>
  <c r="AD41" i="19" s="1"/>
  <c r="AB44" i="19"/>
  <c r="AC44" i="19" s="1"/>
  <c r="AD44" i="19" s="1"/>
  <c r="AC50" i="14"/>
  <c r="AD50" i="14" s="1"/>
  <c r="AC34" i="21"/>
  <c r="AD34" i="21" s="1"/>
  <c r="Q23" i="19"/>
  <c r="R66" i="12"/>
  <c r="AC40" i="15"/>
  <c r="AD40" i="15" s="1"/>
  <c r="AC44" i="15"/>
  <c r="AD44" i="15" s="1"/>
  <c r="AB74" i="10"/>
  <c r="AC74" i="10" s="1"/>
  <c r="AB69" i="10"/>
  <c r="AC50" i="10"/>
  <c r="AD50" i="10" s="1"/>
  <c r="R33" i="16"/>
  <c r="AB33" i="12"/>
  <c r="AC33" i="12" s="1"/>
  <c r="AD33" i="12" s="1"/>
  <c r="R36" i="15"/>
  <c r="AB34" i="15"/>
  <c r="AC34" i="15" s="1"/>
  <c r="AD34" i="15" s="1"/>
  <c r="R35" i="15"/>
  <c r="R33" i="21"/>
  <c r="AB34" i="14"/>
  <c r="AC34" i="14" s="1"/>
  <c r="AD34" i="14" s="1"/>
  <c r="R33" i="14"/>
  <c r="AB33" i="18"/>
  <c r="AC33" i="18" s="1"/>
  <c r="AD33" i="18" s="1"/>
  <c r="AB33" i="13"/>
  <c r="AC33" i="13" s="1"/>
  <c r="AD33" i="13" s="1"/>
  <c r="R32" i="13"/>
  <c r="R32" i="12"/>
  <c r="R34" i="26"/>
  <c r="R33" i="26"/>
  <c r="AB38" i="15"/>
  <c r="AC38" i="15" s="1"/>
  <c r="AD38" i="15" s="1"/>
  <c r="R37" i="15"/>
  <c r="R33" i="15"/>
  <c r="R68" i="12"/>
  <c r="AC46" i="13"/>
  <c r="AD46" i="13" s="1"/>
  <c r="R66" i="19"/>
  <c r="X65" i="19"/>
  <c r="AB69" i="19"/>
  <c r="AC71" i="19"/>
  <c r="AC41" i="18"/>
  <c r="AD41" i="18" s="1"/>
  <c r="R72" i="10"/>
  <c r="R67" i="14"/>
  <c r="AC42" i="11"/>
  <c r="AD42" i="11" s="1"/>
  <c r="AC46" i="11"/>
  <c r="AD46" i="11" s="1"/>
  <c r="R69" i="11"/>
  <c r="AC46" i="19"/>
  <c r="AD46" i="19" s="1"/>
  <c r="Q65" i="19"/>
  <c r="R65" i="19" s="1"/>
  <c r="AC73" i="19"/>
  <c r="AB34" i="18"/>
  <c r="AC38" i="18"/>
  <c r="AD38" i="18" s="1"/>
  <c r="AB41" i="18"/>
  <c r="AC72" i="18"/>
  <c r="AC71" i="10"/>
  <c r="AB75" i="10"/>
  <c r="AC75" i="10" s="1"/>
  <c r="AB71" i="14"/>
  <c r="AB43" i="21"/>
  <c r="AC43" i="21" s="1"/>
  <c r="AD43" i="21" s="1"/>
  <c r="AC36" i="12"/>
  <c r="AD36" i="12" s="1"/>
  <c r="AC40" i="12"/>
  <c r="AD40" i="12" s="1"/>
  <c r="AC44" i="12"/>
  <c r="AD44" i="12" s="1"/>
  <c r="AC49" i="12"/>
  <c r="AD49" i="12" s="1"/>
  <c r="AC68" i="16"/>
  <c r="AC51" i="11"/>
  <c r="AD51" i="11" s="1"/>
  <c r="X65" i="18"/>
  <c r="AC72" i="14"/>
  <c r="AC75" i="14"/>
  <c r="Q77" i="14"/>
  <c r="R41" i="21"/>
  <c r="R68" i="21"/>
  <c r="Q74" i="15"/>
  <c r="AC69" i="12"/>
  <c r="AA65" i="11"/>
  <c r="AC35" i="18"/>
  <c r="AD35" i="18" s="1"/>
  <c r="R67" i="21"/>
  <c r="AC72" i="21"/>
  <c r="AC68" i="15"/>
  <c r="AC70" i="12"/>
  <c r="AC43" i="13"/>
  <c r="AD43" i="13" s="1"/>
  <c r="AB67" i="16"/>
  <c r="AC67" i="16" s="1"/>
  <c r="Q65" i="11"/>
  <c r="R65" i="11" s="1"/>
  <c r="Q77" i="11"/>
  <c r="R47" i="19"/>
  <c r="AC51" i="19"/>
  <c r="AD51" i="19" s="1"/>
  <c r="AA6" i="18"/>
  <c r="AB35" i="18"/>
  <c r="AB42" i="18"/>
  <c r="AC42" i="18" s="1"/>
  <c r="AD42" i="18" s="1"/>
  <c r="AC46" i="18"/>
  <c r="AD46" i="18" s="1"/>
  <c r="AC39" i="10"/>
  <c r="AD39" i="10" s="1"/>
  <c r="AC47" i="10"/>
  <c r="AD47" i="10" s="1"/>
  <c r="AB74" i="14"/>
  <c r="Q75" i="12"/>
  <c r="AB73" i="16"/>
  <c r="AC73" i="16" s="1"/>
  <c r="AC38" i="19"/>
  <c r="AD38" i="19" s="1"/>
  <c r="AC47" i="19"/>
  <c r="AD47" i="19" s="1"/>
  <c r="AC38" i="14"/>
  <c r="AD38" i="14" s="1"/>
  <c r="AC42" i="14"/>
  <c r="AD42" i="14" s="1"/>
  <c r="AC46" i="14"/>
  <c r="AD46" i="14" s="1"/>
  <c r="Q57" i="14"/>
  <c r="Q65" i="14"/>
  <c r="R65" i="14" s="1"/>
  <c r="Q65" i="21"/>
  <c r="R65" i="21" s="1"/>
  <c r="AB74" i="21"/>
  <c r="AC74" i="21" s="1"/>
  <c r="AC71" i="16"/>
  <c r="AC69" i="19"/>
  <c r="AB43" i="18"/>
  <c r="AC43" i="18" s="1"/>
  <c r="AD43" i="18" s="1"/>
  <c r="Q57" i="18"/>
  <c r="Q57" i="21"/>
  <c r="AC73" i="10"/>
  <c r="Q78" i="10"/>
  <c r="Q62" i="13"/>
  <c r="R62" i="13" s="1"/>
  <c r="Q54" i="13"/>
  <c r="R63" i="13"/>
  <c r="Q74" i="13"/>
  <c r="AA6" i="13"/>
  <c r="AC35" i="13"/>
  <c r="AD35" i="13" s="1"/>
  <c r="AC39" i="13"/>
  <c r="AD39" i="13" s="1"/>
  <c r="AB41" i="13"/>
  <c r="AC41" i="13" s="1"/>
  <c r="AD41" i="13" s="1"/>
  <c r="AA6" i="12"/>
  <c r="AC46" i="10"/>
  <c r="AD46" i="10" s="1"/>
  <c r="Q6" i="12"/>
  <c r="R6" i="12" s="1"/>
  <c r="R64" i="12"/>
  <c r="W63" i="12"/>
  <c r="Q6" i="13"/>
  <c r="R6" i="13" s="1"/>
  <c r="AA62" i="13"/>
  <c r="R65" i="13"/>
  <c r="R71" i="13"/>
  <c r="AC49" i="16"/>
  <c r="AD49" i="16" s="1"/>
  <c r="X65" i="16"/>
  <c r="R44" i="11"/>
  <c r="R68" i="11"/>
  <c r="AC40" i="19"/>
  <c r="AD40" i="19" s="1"/>
  <c r="AC50" i="19"/>
  <c r="AD50" i="19" s="1"/>
  <c r="Y65" i="19"/>
  <c r="R38" i="18"/>
  <c r="R45" i="18"/>
  <c r="R47" i="18"/>
  <c r="Q65" i="18"/>
  <c r="R65" i="18" s="1"/>
  <c r="R72" i="18"/>
  <c r="R48" i="10"/>
  <c r="Z66" i="10"/>
  <c r="AC69" i="10"/>
  <c r="R71" i="10"/>
  <c r="AC51" i="14"/>
  <c r="AD51" i="14" s="1"/>
  <c r="Z65" i="14"/>
  <c r="AC74" i="14"/>
  <c r="AC41" i="21"/>
  <c r="AD41" i="21" s="1"/>
  <c r="AC48" i="12"/>
  <c r="AD48" i="12" s="1"/>
  <c r="X62" i="13"/>
  <c r="AC68" i="13"/>
  <c r="Y65" i="16"/>
  <c r="AC44" i="11"/>
  <c r="AD44" i="11" s="1"/>
  <c r="AC49" i="11"/>
  <c r="AD49" i="11" s="1"/>
  <c r="W65" i="11"/>
  <c r="R35" i="19"/>
  <c r="Z65" i="19"/>
  <c r="R71" i="19"/>
  <c r="AC45" i="18"/>
  <c r="AD45" i="18" s="1"/>
  <c r="AC47" i="18"/>
  <c r="AD47" i="18" s="1"/>
  <c r="Z65" i="18"/>
  <c r="AB69" i="18"/>
  <c r="AC69" i="18" s="1"/>
  <c r="AC48" i="10"/>
  <c r="AD48" i="10" s="1"/>
  <c r="W66" i="10"/>
  <c r="W65" i="14"/>
  <c r="AC51" i="21"/>
  <c r="AD51" i="21" s="1"/>
  <c r="Y63" i="12"/>
  <c r="R69" i="12"/>
  <c r="AC72" i="12"/>
  <c r="R36" i="13"/>
  <c r="AC69" i="13"/>
  <c r="AA6" i="16"/>
  <c r="AC34" i="16"/>
  <c r="AD34" i="16" s="1"/>
  <c r="AC38" i="16"/>
  <c r="AD38" i="16" s="1"/>
  <c r="AC42" i="16"/>
  <c r="AD42" i="16" s="1"/>
  <c r="AC46" i="16"/>
  <c r="AD46" i="16" s="1"/>
  <c r="AC50" i="16"/>
  <c r="AD50" i="16" s="1"/>
  <c r="Z65" i="16"/>
  <c r="AC72" i="16"/>
  <c r="AA6" i="11"/>
  <c r="AC38" i="11"/>
  <c r="AD38" i="11" s="1"/>
  <c r="X65" i="11"/>
  <c r="AB71" i="11"/>
  <c r="AC71" i="11" s="1"/>
  <c r="AA32" i="19"/>
  <c r="Q57" i="19"/>
  <c r="AB75" i="19"/>
  <c r="AC75" i="19" s="1"/>
  <c r="Q32" i="18"/>
  <c r="AC51" i="18"/>
  <c r="AD51" i="18" s="1"/>
  <c r="Y65" i="18"/>
  <c r="Q77" i="18"/>
  <c r="Q58" i="10"/>
  <c r="Q66" i="10"/>
  <c r="R66" i="10" s="1"/>
  <c r="AB73" i="14"/>
  <c r="AC73" i="14" s="1"/>
  <c r="Q6" i="21"/>
  <c r="R6" i="21" s="1"/>
  <c r="Q32" i="21"/>
  <c r="AC39" i="21"/>
  <c r="AD39" i="21" s="1"/>
  <c r="AC47" i="21"/>
  <c r="AD47" i="21" s="1"/>
  <c r="Y65" i="21"/>
  <c r="Q6" i="11"/>
  <c r="R6" i="11" s="1"/>
  <c r="Y65" i="11"/>
  <c r="W65" i="19"/>
  <c r="AC74" i="18"/>
  <c r="Q6" i="10"/>
  <c r="R6" i="10" s="1"/>
  <c r="R46" i="10"/>
  <c r="AB67" i="10"/>
  <c r="AC67" i="10" s="1"/>
  <c r="X66" i="10"/>
  <c r="R75" i="14"/>
  <c r="R37" i="21"/>
  <c r="R45" i="21"/>
  <c r="Z65" i="21"/>
  <c r="R71" i="21"/>
  <c r="AC73" i="11"/>
  <c r="Q55" i="12"/>
  <c r="AB71" i="12"/>
  <c r="AC71" i="12" s="1"/>
  <c r="R40" i="13"/>
  <c r="R68" i="13"/>
  <c r="Q23" i="16"/>
  <c r="Q57" i="16"/>
  <c r="AB75" i="16"/>
  <c r="AC75" i="16" s="1"/>
  <c r="Z65" i="11"/>
  <c r="Q6" i="19"/>
  <c r="R6" i="19" s="1"/>
  <c r="AA6" i="19"/>
  <c r="R33" i="19"/>
  <c r="R39" i="19"/>
  <c r="AA65" i="19"/>
  <c r="R37" i="18"/>
  <c r="R39" i="18"/>
  <c r="R46" i="18"/>
  <c r="AC66" i="18"/>
  <c r="W65" i="18"/>
  <c r="AA65" i="14"/>
  <c r="AC71" i="14"/>
  <c r="Q23" i="21"/>
  <c r="AC37" i="21"/>
  <c r="AD37" i="21" s="1"/>
  <c r="AC45" i="21"/>
  <c r="AD45" i="21" s="1"/>
  <c r="W65" i="21"/>
  <c r="AC47" i="13"/>
  <c r="AD47" i="13" s="1"/>
  <c r="Q63" i="12"/>
  <c r="R63" i="12" s="1"/>
  <c r="AA63" i="12"/>
  <c r="AC66" i="12"/>
  <c r="AC40" i="13"/>
  <c r="AD40" i="13" s="1"/>
  <c r="Z62" i="13"/>
  <c r="AC65" i="13"/>
  <c r="AC71" i="13"/>
  <c r="AA65" i="16"/>
  <c r="Q57" i="11"/>
  <c r="AC68" i="11"/>
  <c r="AB75" i="11"/>
  <c r="AC75" i="11" s="1"/>
  <c r="Q32" i="19"/>
  <c r="R32" i="19" s="1"/>
  <c r="AB36" i="19"/>
  <c r="AC36" i="19" s="1"/>
  <c r="AD36" i="19" s="1"/>
  <c r="R45" i="19"/>
  <c r="Q6" i="18"/>
  <c r="R6" i="18" s="1"/>
  <c r="AC37" i="18"/>
  <c r="AD37" i="18" s="1"/>
  <c r="AC39" i="18"/>
  <c r="AD39" i="18" s="1"/>
  <c r="Y66" i="10"/>
  <c r="Q6" i="14"/>
  <c r="R6" i="14" s="1"/>
  <c r="Y65" i="14"/>
  <c r="AC68" i="21"/>
  <c r="AB73" i="21"/>
  <c r="AC73" i="21" s="1"/>
  <c r="Z63" i="12"/>
  <c r="Y62" i="13"/>
  <c r="X63" i="12"/>
  <c r="AB37" i="13"/>
  <c r="AC37" i="13" s="1"/>
  <c r="AD37" i="13" s="1"/>
  <c r="R44" i="13"/>
  <c r="W62" i="13"/>
  <c r="AB70" i="13"/>
  <c r="AC70" i="13" s="1"/>
  <c r="Q65" i="16"/>
  <c r="R65" i="16" s="1"/>
  <c r="R69" i="16"/>
  <c r="AB67" i="11"/>
  <c r="AC67" i="11" s="1"/>
  <c r="AC69" i="11"/>
  <c r="AC34" i="19"/>
  <c r="AD34" i="19" s="1"/>
  <c r="AC45" i="19"/>
  <c r="AD45" i="19" s="1"/>
  <c r="R75" i="18"/>
  <c r="AC51" i="10"/>
  <c r="AD51" i="10" s="1"/>
  <c r="AC72" i="10"/>
  <c r="X65" i="14"/>
  <c r="AC69" i="14"/>
  <c r="AA6" i="21"/>
  <c r="AA32" i="21"/>
  <c r="AC38" i="21"/>
  <c r="AD38" i="21" s="1"/>
  <c r="AC46" i="21"/>
  <c r="AD46" i="21" s="1"/>
  <c r="AC50" i="21"/>
  <c r="AD50" i="21" s="1"/>
  <c r="X65" i="21"/>
  <c r="R44" i="10"/>
  <c r="Q32" i="14"/>
  <c r="Q37" i="10"/>
  <c r="R37" i="10" s="1"/>
  <c r="Q31" i="12"/>
  <c r="R36" i="11"/>
  <c r="Q31" i="13"/>
  <c r="Q32" i="15"/>
  <c r="AA32" i="14"/>
  <c r="AA37" i="10"/>
  <c r="R40" i="10"/>
  <c r="AC43" i="10"/>
  <c r="AD43" i="10" s="1"/>
  <c r="AC44" i="10"/>
  <c r="AD44" i="10" s="1"/>
  <c r="AC40" i="10"/>
  <c r="AD40" i="10" s="1"/>
  <c r="AB41" i="10"/>
  <c r="AC41" i="10" s="1"/>
  <c r="AD41" i="10" s="1"/>
  <c r="AB45" i="10"/>
  <c r="AC45" i="10" s="1"/>
  <c r="AD45" i="10" s="1"/>
  <c r="AA32" i="18"/>
  <c r="R33" i="18"/>
  <c r="AA32" i="11"/>
  <c r="Q32" i="11"/>
  <c r="AC34" i="11"/>
  <c r="AD34" i="11" s="1"/>
  <c r="AA32" i="16"/>
  <c r="Q32" i="16"/>
  <c r="AA31" i="13"/>
  <c r="AA31" i="12"/>
  <c r="Q21" i="10"/>
  <c r="Q23" i="14"/>
  <c r="Q23" i="18"/>
  <c r="Q23" i="11"/>
  <c r="Q6" i="16"/>
  <c r="R6" i="16" s="1"/>
  <c r="Q22" i="13"/>
  <c r="Q22" i="12"/>
  <c r="Q20" i="15"/>
  <c r="AC47" i="15"/>
  <c r="AD47" i="15" s="1"/>
  <c r="AA62" i="15"/>
  <c r="R68" i="15"/>
  <c r="R70" i="15"/>
  <c r="Q6" i="15"/>
  <c r="R6" i="15" s="1"/>
  <c r="AA32" i="15"/>
  <c r="AC46" i="15"/>
  <c r="AD46" i="15" s="1"/>
  <c r="Q54" i="15"/>
  <c r="Q62" i="15"/>
  <c r="R62" i="15" s="1"/>
  <c r="X62" i="15"/>
  <c r="Z62" i="15"/>
  <c r="AB64" i="15"/>
  <c r="AC64" i="15" s="1"/>
  <c r="W62" i="15"/>
  <c r="Y62" i="15"/>
  <c r="R66" i="15"/>
  <c r="AC69" i="15"/>
  <c r="AC70" i="15"/>
  <c r="AB72" i="15"/>
  <c r="AC72" i="15" s="1"/>
  <c r="AA6" i="14"/>
  <c r="AA6" i="10"/>
  <c r="AA6" i="15"/>
  <c r="AB75" i="26"/>
  <c r="Q57" i="26"/>
  <c r="AB68" i="26"/>
  <c r="AC68" i="26" s="1"/>
  <c r="AC67" i="21"/>
  <c r="AC49" i="21"/>
  <c r="AD49" i="21" s="1"/>
  <c r="R38" i="21"/>
  <c r="R72" i="21"/>
  <c r="AC35" i="21"/>
  <c r="AD35" i="21" s="1"/>
  <c r="AC66" i="21"/>
  <c r="AB75" i="21"/>
  <c r="AC75" i="21" s="1"/>
  <c r="AB36" i="21"/>
  <c r="AC36" i="21" s="1"/>
  <c r="AD36" i="21" s="1"/>
  <c r="AB40" i="21"/>
  <c r="AC40" i="21" s="1"/>
  <c r="AD40" i="21" s="1"/>
  <c r="AB44" i="21"/>
  <c r="AC44" i="21" s="1"/>
  <c r="AD44" i="21" s="1"/>
  <c r="AB69" i="21"/>
  <c r="AC69" i="21" s="1"/>
  <c r="R46" i="21"/>
  <c r="AB33" i="21"/>
  <c r="R34" i="21"/>
  <c r="R42" i="21"/>
  <c r="AC43" i="14"/>
  <c r="AD43" i="14" s="1"/>
  <c r="R34" i="14"/>
  <c r="AB35" i="14"/>
  <c r="AC35" i="14" s="1"/>
  <c r="AD35" i="14" s="1"/>
  <c r="R38" i="14"/>
  <c r="AB39" i="14"/>
  <c r="AC39" i="14" s="1"/>
  <c r="AD39" i="14" s="1"/>
  <c r="R42" i="14"/>
  <c r="AB43" i="14"/>
  <c r="R46" i="14"/>
  <c r="AB47" i="14"/>
  <c r="AC47" i="14" s="1"/>
  <c r="AD47" i="14" s="1"/>
  <c r="AB66" i="14"/>
  <c r="R72" i="14"/>
  <c r="AB36" i="14"/>
  <c r="AC36" i="14" s="1"/>
  <c r="AD36" i="14" s="1"/>
  <c r="AB40" i="14"/>
  <c r="AC40" i="14" s="1"/>
  <c r="AD40" i="14" s="1"/>
  <c r="AB44" i="14"/>
  <c r="AC44" i="14" s="1"/>
  <c r="AD44" i="14" s="1"/>
  <c r="AB68" i="14"/>
  <c r="AC68" i="14" s="1"/>
  <c r="AB33" i="14"/>
  <c r="AC33" i="14" s="1"/>
  <c r="AD33" i="14" s="1"/>
  <c r="AB37" i="14"/>
  <c r="AC37" i="14" s="1"/>
  <c r="AD37" i="14" s="1"/>
  <c r="AB41" i="14"/>
  <c r="AC41" i="14" s="1"/>
  <c r="AD41" i="14" s="1"/>
  <c r="AB45" i="14"/>
  <c r="AC45" i="14" s="1"/>
  <c r="AD45" i="14" s="1"/>
  <c r="AB70" i="14"/>
  <c r="AC70" i="14" s="1"/>
  <c r="AC52" i="10"/>
  <c r="AD52" i="10" s="1"/>
  <c r="AA66" i="10"/>
  <c r="R47" i="10"/>
  <c r="R73" i="10"/>
  <c r="AB68" i="10"/>
  <c r="AC68" i="10" s="1"/>
  <c r="AB76" i="10"/>
  <c r="AC76" i="10" s="1"/>
  <c r="AB70" i="10"/>
  <c r="AC70" i="10" s="1"/>
  <c r="R43" i="10"/>
  <c r="AB38" i="10"/>
  <c r="AB42" i="10"/>
  <c r="AC42" i="10" s="1"/>
  <c r="AD42" i="10" s="1"/>
  <c r="R39" i="10"/>
  <c r="AC70" i="18"/>
  <c r="AC49" i="18"/>
  <c r="AD49" i="18" s="1"/>
  <c r="AC67" i="18"/>
  <c r="AC34" i="18"/>
  <c r="AD34" i="18" s="1"/>
  <c r="AA65" i="18"/>
  <c r="R71" i="18"/>
  <c r="AB73" i="18"/>
  <c r="AC73" i="18" s="1"/>
  <c r="AB36" i="18"/>
  <c r="AC36" i="18" s="1"/>
  <c r="AD36" i="18" s="1"/>
  <c r="AB40" i="18"/>
  <c r="AC40" i="18" s="1"/>
  <c r="AD40" i="18" s="1"/>
  <c r="AB44" i="18"/>
  <c r="AC44" i="18" s="1"/>
  <c r="AD44" i="18" s="1"/>
  <c r="AB68" i="18"/>
  <c r="AC68" i="18" s="1"/>
  <c r="AC37" i="19"/>
  <c r="AD37" i="19" s="1"/>
  <c r="AC43" i="19"/>
  <c r="AD43" i="19" s="1"/>
  <c r="AB32" i="19"/>
  <c r="AC33" i="19"/>
  <c r="AD33" i="19" s="1"/>
  <c r="AC39" i="19"/>
  <c r="AD39" i="19" s="1"/>
  <c r="R34" i="19"/>
  <c r="R38" i="19"/>
  <c r="R42" i="19"/>
  <c r="R46" i="19"/>
  <c r="R72" i="19"/>
  <c r="AB74" i="19"/>
  <c r="AC74" i="19" s="1"/>
  <c r="AC35" i="19"/>
  <c r="AD35" i="19" s="1"/>
  <c r="AC66" i="19"/>
  <c r="AB67" i="19"/>
  <c r="AC67" i="19" s="1"/>
  <c r="AB68" i="19"/>
  <c r="AC68" i="19" s="1"/>
  <c r="AC50" i="11"/>
  <c r="AD50" i="11" s="1"/>
  <c r="AC36" i="11"/>
  <c r="AD36" i="11" s="1"/>
  <c r="AC40" i="11"/>
  <c r="AD40" i="11" s="1"/>
  <c r="R34" i="11"/>
  <c r="AB35" i="11"/>
  <c r="AC35" i="11" s="1"/>
  <c r="AD35" i="11" s="1"/>
  <c r="R38" i="11"/>
  <c r="AB39" i="11"/>
  <c r="AC39" i="11" s="1"/>
  <c r="AD39" i="11" s="1"/>
  <c r="R42" i="11"/>
  <c r="AB43" i="11"/>
  <c r="AC43" i="11" s="1"/>
  <c r="AD43" i="11" s="1"/>
  <c r="R46" i="11"/>
  <c r="AB47" i="11"/>
  <c r="AC47" i="11" s="1"/>
  <c r="AD47" i="11" s="1"/>
  <c r="AB66" i="11"/>
  <c r="R72" i="11"/>
  <c r="AB74" i="11"/>
  <c r="AC74" i="11" s="1"/>
  <c r="AB33" i="11"/>
  <c r="AB37" i="11"/>
  <c r="AC37" i="11" s="1"/>
  <c r="AD37" i="11" s="1"/>
  <c r="AB41" i="11"/>
  <c r="AC41" i="11" s="1"/>
  <c r="AD41" i="11" s="1"/>
  <c r="AB45" i="11"/>
  <c r="AC45" i="11" s="1"/>
  <c r="AD45" i="11" s="1"/>
  <c r="AB70" i="11"/>
  <c r="AC70" i="11" s="1"/>
  <c r="AC51" i="16"/>
  <c r="AD51" i="16" s="1"/>
  <c r="R34" i="16"/>
  <c r="AB35" i="16"/>
  <c r="AC35" i="16" s="1"/>
  <c r="AD35" i="16" s="1"/>
  <c r="R38" i="16"/>
  <c r="AB39" i="16"/>
  <c r="AC39" i="16" s="1"/>
  <c r="AD39" i="16" s="1"/>
  <c r="R42" i="16"/>
  <c r="AB43" i="16"/>
  <c r="AC43" i="16" s="1"/>
  <c r="AD43" i="16" s="1"/>
  <c r="R46" i="16"/>
  <c r="AB47" i="16"/>
  <c r="AC47" i="16" s="1"/>
  <c r="AD47" i="16" s="1"/>
  <c r="AB66" i="16"/>
  <c r="R72" i="16"/>
  <c r="AB74" i="16"/>
  <c r="AC74" i="16" s="1"/>
  <c r="AB36" i="16"/>
  <c r="AC36" i="16" s="1"/>
  <c r="AD36" i="16" s="1"/>
  <c r="AB40" i="16"/>
  <c r="AC40" i="16" s="1"/>
  <c r="AD40" i="16" s="1"/>
  <c r="AB44" i="16"/>
  <c r="AC44" i="16" s="1"/>
  <c r="AD44" i="16" s="1"/>
  <c r="AB33" i="16"/>
  <c r="AB37" i="16"/>
  <c r="AC37" i="16" s="1"/>
  <c r="AD37" i="16" s="1"/>
  <c r="AB41" i="16"/>
  <c r="AC41" i="16" s="1"/>
  <c r="AD41" i="16" s="1"/>
  <c r="AB45" i="16"/>
  <c r="AC45" i="16" s="1"/>
  <c r="AD45" i="16" s="1"/>
  <c r="AB70" i="16"/>
  <c r="AC70" i="16" s="1"/>
  <c r="AC36" i="13"/>
  <c r="AD36" i="13" s="1"/>
  <c r="AC48" i="13"/>
  <c r="AD48" i="13" s="1"/>
  <c r="AC44" i="13"/>
  <c r="AD44" i="13" s="1"/>
  <c r="R33" i="13"/>
  <c r="R35" i="13"/>
  <c r="R39" i="13"/>
  <c r="R43" i="13"/>
  <c r="R69" i="13"/>
  <c r="AC63" i="13"/>
  <c r="AB64" i="13"/>
  <c r="AC64" i="13" s="1"/>
  <c r="AB72" i="13"/>
  <c r="AC72" i="13" s="1"/>
  <c r="AB66" i="13"/>
  <c r="AC66" i="13" s="1"/>
  <c r="AB32" i="13"/>
  <c r="AB34" i="13"/>
  <c r="AC34" i="13" s="1"/>
  <c r="AD34" i="13" s="1"/>
  <c r="AB38" i="13"/>
  <c r="AC38" i="13" s="1"/>
  <c r="AD38" i="13" s="1"/>
  <c r="AB42" i="13"/>
  <c r="AC42" i="13" s="1"/>
  <c r="AD42" i="13" s="1"/>
  <c r="AB67" i="13"/>
  <c r="AC47" i="12"/>
  <c r="AD47" i="12" s="1"/>
  <c r="R33" i="12"/>
  <c r="R36" i="12"/>
  <c r="AB37" i="12"/>
  <c r="AC37" i="12" s="1"/>
  <c r="AD37" i="12" s="1"/>
  <c r="R40" i="12"/>
  <c r="AB41" i="12"/>
  <c r="AC41" i="12" s="1"/>
  <c r="AD41" i="12" s="1"/>
  <c r="R44" i="12"/>
  <c r="AB45" i="12"/>
  <c r="AC45" i="12" s="1"/>
  <c r="AD45" i="12" s="1"/>
  <c r="R70" i="12"/>
  <c r="AC64" i="12"/>
  <c r="AB65" i="12"/>
  <c r="AB73" i="12"/>
  <c r="AC73" i="12" s="1"/>
  <c r="AB34" i="12"/>
  <c r="AC34" i="12" s="1"/>
  <c r="AD34" i="12" s="1"/>
  <c r="AB38" i="12"/>
  <c r="AC38" i="12" s="1"/>
  <c r="AD38" i="12" s="1"/>
  <c r="AB42" i="12"/>
  <c r="AC42" i="12" s="1"/>
  <c r="AD42" i="12" s="1"/>
  <c r="AB67" i="12"/>
  <c r="AC67" i="12" s="1"/>
  <c r="AB32" i="12"/>
  <c r="AC32" i="12" s="1"/>
  <c r="AD32" i="12" s="1"/>
  <c r="AB35" i="12"/>
  <c r="AC35" i="12" s="1"/>
  <c r="AD35" i="12" s="1"/>
  <c r="AB39" i="12"/>
  <c r="AC39" i="12" s="1"/>
  <c r="AD39" i="12" s="1"/>
  <c r="AB43" i="12"/>
  <c r="AC43" i="12" s="1"/>
  <c r="AD43" i="12" s="1"/>
  <c r="AC66" i="15"/>
  <c r="AC48" i="15"/>
  <c r="AD48" i="15" s="1"/>
  <c r="R34" i="15"/>
  <c r="AB35" i="15"/>
  <c r="AC35" i="15" s="1"/>
  <c r="AD35" i="15" s="1"/>
  <c r="R38" i="15"/>
  <c r="R40" i="15"/>
  <c r="AB41" i="15"/>
  <c r="AC41" i="15" s="1"/>
  <c r="AD41" i="15" s="1"/>
  <c r="R44" i="15"/>
  <c r="AB63" i="15"/>
  <c r="AC63" i="15" s="1"/>
  <c r="R69" i="15"/>
  <c r="AB71" i="15"/>
  <c r="AC71" i="15" s="1"/>
  <c r="AB36" i="15"/>
  <c r="AC36" i="15" s="1"/>
  <c r="AD36" i="15" s="1"/>
  <c r="AB42" i="15"/>
  <c r="AC42" i="15" s="1"/>
  <c r="AD42" i="15" s="1"/>
  <c r="AB65" i="15"/>
  <c r="AC65" i="15" s="1"/>
  <c r="AB33" i="15"/>
  <c r="AB37" i="15"/>
  <c r="AC37" i="15" s="1"/>
  <c r="AD37" i="15" s="1"/>
  <c r="AB39" i="15"/>
  <c r="AC39" i="15" s="1"/>
  <c r="AD39" i="15" s="1"/>
  <c r="AB43" i="15"/>
  <c r="AC43" i="15" s="1"/>
  <c r="AD43" i="15" s="1"/>
  <c r="AB67" i="15"/>
  <c r="AC67" i="15" s="1"/>
  <c r="Q77" i="26"/>
  <c r="R67" i="26"/>
  <c r="Q23" i="26"/>
  <c r="AC74" i="26"/>
  <c r="AB72" i="26"/>
  <c r="AC72" i="26" s="1"/>
  <c r="AC51" i="26"/>
  <c r="AD51" i="26" s="1"/>
  <c r="R74" i="26"/>
  <c r="AB69" i="26"/>
  <c r="AC50" i="26"/>
  <c r="AD50" i="26" s="1"/>
  <c r="AB73" i="26"/>
  <c r="AC73" i="26" s="1"/>
  <c r="R70" i="26"/>
  <c r="AC70" i="26"/>
  <c r="AB33" i="26"/>
  <c r="AA32" i="26"/>
  <c r="AC67" i="26"/>
  <c r="AC49" i="26"/>
  <c r="AD49" i="26" s="1"/>
  <c r="R71" i="26"/>
  <c r="AC71" i="26"/>
  <c r="AB34" i="26"/>
  <c r="AC34" i="26" s="1"/>
  <c r="AD34" i="26" s="1"/>
  <c r="AA6" i="26"/>
  <c r="AC75" i="26"/>
  <c r="AA65" i="26"/>
  <c r="AC66" i="26"/>
  <c r="R66" i="26"/>
  <c r="Q65" i="26"/>
  <c r="R65" i="26" s="1"/>
  <c r="Q32" i="26"/>
  <c r="Q6" i="26"/>
  <c r="R6" i="26" s="1"/>
  <c r="AB65" i="14" l="1"/>
  <c r="R32" i="16"/>
  <c r="R32" i="21"/>
  <c r="R32" i="14"/>
  <c r="R32" i="18"/>
  <c r="R32" i="11"/>
  <c r="R31" i="13"/>
  <c r="R31" i="12"/>
  <c r="R32" i="26"/>
  <c r="R32" i="15"/>
  <c r="AB32" i="21"/>
  <c r="AB63" i="12"/>
  <c r="AB62" i="13"/>
  <c r="AB65" i="11"/>
  <c r="AB65" i="16"/>
  <c r="AB65" i="21"/>
  <c r="AC33" i="21"/>
  <c r="AD33" i="21" s="1"/>
  <c r="AB32" i="14"/>
  <c r="AC66" i="14"/>
  <c r="AC38" i="10"/>
  <c r="AD38" i="10" s="1"/>
  <c r="AB37" i="10"/>
  <c r="AB66" i="10"/>
  <c r="AB65" i="18"/>
  <c r="AB32" i="18"/>
  <c r="AB65" i="19"/>
  <c r="AC33" i="11"/>
  <c r="AD33" i="11" s="1"/>
  <c r="AB32" i="11"/>
  <c r="AC66" i="11"/>
  <c r="AC66" i="16"/>
  <c r="AC33" i="16"/>
  <c r="AD33" i="16" s="1"/>
  <c r="AB32" i="16"/>
  <c r="AB31" i="13"/>
  <c r="AC32" i="13"/>
  <c r="AD32" i="13" s="1"/>
  <c r="AC67" i="13"/>
  <c r="AB31" i="12"/>
  <c r="AC65" i="12"/>
  <c r="AC33" i="15"/>
  <c r="AD33" i="15" s="1"/>
  <c r="AB32" i="15"/>
  <c r="AB62" i="15"/>
  <c r="AB32" i="26"/>
  <c r="AB65" i="26"/>
  <c r="AC69" i="26"/>
  <c r="AC33" i="26"/>
  <c r="AD33" i="26" s="1"/>
  <c r="W65" i="26" l="1"/>
  <c r="Z65" i="26"/>
  <c r="Y65" i="26"/>
  <c r="X65" i="26"/>
  <c r="X16" i="10"/>
  <c r="X14" i="10"/>
  <c r="X40" i="10"/>
  <c r="X13" i="10"/>
  <c r="X39" i="10"/>
  <c r="X15" i="10"/>
  <c r="X44" i="10"/>
  <c r="X18" i="10"/>
  <c r="X52" i="10"/>
  <c r="X41" i="10"/>
  <c r="X50" i="10"/>
  <c r="X42" i="10"/>
  <c r="X10" i="10"/>
  <c r="X45" i="10"/>
  <c r="X48" i="10"/>
  <c r="X47" i="10"/>
  <c r="X17" i="10"/>
  <c r="X46" i="10"/>
  <c r="X19" i="10"/>
  <c r="X9" i="10"/>
  <c r="X11" i="10"/>
  <c r="X43" i="10"/>
  <c r="X51" i="10"/>
  <c r="Z42" i="10"/>
  <c r="Z43" i="10"/>
  <c r="Z10" i="10"/>
  <c r="Z17" i="10"/>
  <c r="Z39" i="10"/>
  <c r="Z19" i="10"/>
  <c r="Z18" i="10"/>
  <c r="Z15" i="10"/>
  <c r="Z45" i="10"/>
  <c r="Z16" i="10"/>
  <c r="Z11" i="10"/>
  <c r="Z52" i="10"/>
  <c r="Z40" i="10"/>
  <c r="Z48" i="10"/>
  <c r="Z50" i="10"/>
  <c r="Z44" i="10"/>
  <c r="Z9" i="10"/>
  <c r="Z46" i="10"/>
  <c r="Z41" i="10"/>
  <c r="Z14" i="10"/>
  <c r="Z13" i="10"/>
  <c r="Z51" i="10"/>
  <c r="Z47" i="10"/>
  <c r="W50" i="10"/>
  <c r="W46" i="10"/>
  <c r="W18" i="10"/>
  <c r="W16" i="10"/>
  <c r="W44" i="10"/>
  <c r="W14" i="10"/>
  <c r="W15" i="10"/>
  <c r="W43" i="10"/>
  <c r="W19" i="10"/>
  <c r="W51" i="10"/>
  <c r="W42" i="10"/>
  <c r="W40" i="10"/>
  <c r="W48" i="10"/>
  <c r="W9" i="10"/>
  <c r="W11" i="10"/>
  <c r="W47" i="10"/>
  <c r="W52" i="10"/>
  <c r="W39" i="10"/>
  <c r="W45" i="10"/>
  <c r="W10" i="10"/>
  <c r="W13" i="10"/>
  <c r="W41" i="10"/>
  <c r="W17" i="10"/>
  <c r="Y40" i="10"/>
  <c r="Y52" i="10"/>
  <c r="Y45" i="10"/>
  <c r="Y19" i="10"/>
  <c r="Y13" i="10"/>
  <c r="Y50" i="10"/>
  <c r="Y42" i="10"/>
  <c r="Y41" i="10"/>
  <c r="Y10" i="10"/>
  <c r="Y11" i="10"/>
  <c r="Y46" i="10"/>
  <c r="Y47" i="10"/>
  <c r="Y39" i="10"/>
  <c r="Y9" i="10"/>
  <c r="Y17" i="10"/>
  <c r="Y15" i="10"/>
  <c r="Y16" i="10"/>
  <c r="Y18" i="10"/>
  <c r="Y51" i="10"/>
  <c r="Y43" i="10"/>
  <c r="Y44" i="10"/>
  <c r="Y14" i="10"/>
  <c r="Y48" i="10"/>
  <c r="W7" i="10"/>
  <c r="W6" i="10" s="1"/>
  <c r="Y7" i="10"/>
  <c r="Y6" i="10" s="1"/>
  <c r="Z7" i="10"/>
  <c r="Z6" i="10" s="1"/>
  <c r="Z38" i="10"/>
  <c r="Z37" i="10" s="1"/>
  <c r="X38" i="10"/>
  <c r="X37" i="10" s="1"/>
  <c r="Y38" i="10"/>
  <c r="Y37" i="10" s="1"/>
  <c r="X7" i="10"/>
  <c r="X6" i="10" s="1"/>
  <c r="W38" i="10"/>
  <c r="W37" i="10" s="1"/>
  <c r="W32" i="14"/>
  <c r="W33" i="14"/>
  <c r="X6" i="13"/>
  <c r="X7" i="13"/>
  <c r="W32" i="16"/>
  <c r="W33" i="16"/>
  <c r="X6" i="12"/>
  <c r="X7" i="12"/>
  <c r="X31" i="13"/>
  <c r="X32" i="13"/>
  <c r="Y6" i="16"/>
  <c r="Y7" i="16"/>
  <c r="X6" i="21"/>
  <c r="X7" i="21"/>
  <c r="Z6" i="16"/>
  <c r="Z7" i="16"/>
  <c r="W32" i="15"/>
  <c r="W33" i="15"/>
  <c r="W32" i="11"/>
  <c r="W33" i="11"/>
  <c r="W32" i="21"/>
  <c r="W33" i="21"/>
  <c r="X6" i="16"/>
  <c r="X7" i="16"/>
  <c r="X32" i="21"/>
  <c r="X33" i="21"/>
  <c r="Y6" i="15"/>
  <c r="Y7" i="15"/>
  <c r="Y32" i="19"/>
  <c r="Y33" i="19"/>
  <c r="W32" i="19"/>
  <c r="W33" i="19"/>
  <c r="X16" i="13"/>
  <c r="X40" i="13"/>
  <c r="X20" i="13"/>
  <c r="X48" i="13"/>
  <c r="X34" i="13"/>
  <c r="X47" i="13"/>
  <c r="X33" i="13"/>
  <c r="X39" i="13"/>
  <c r="X9" i="13"/>
  <c r="X42" i="13"/>
  <c r="X19" i="13"/>
  <c r="X35" i="13"/>
  <c r="X46" i="13"/>
  <c r="X43" i="13"/>
  <c r="X18" i="13"/>
  <c r="X15" i="13"/>
  <c r="X37" i="13"/>
  <c r="X12" i="13"/>
  <c r="X11" i="13"/>
  <c r="X44" i="13"/>
  <c r="X36" i="13"/>
  <c r="X14" i="13"/>
  <c r="X38" i="13"/>
  <c r="X17" i="13"/>
  <c r="X41" i="13"/>
  <c r="X8" i="13"/>
  <c r="X13" i="13"/>
  <c r="X10" i="13"/>
  <c r="Y6" i="12"/>
  <c r="Y7" i="12"/>
  <c r="W6" i="14"/>
  <c r="W7" i="14"/>
  <c r="X38" i="21"/>
  <c r="X8" i="21"/>
  <c r="X10" i="21"/>
  <c r="X42" i="21"/>
  <c r="X39" i="21"/>
  <c r="X34" i="21"/>
  <c r="X16" i="21"/>
  <c r="X44" i="21"/>
  <c r="X50" i="21"/>
  <c r="X19" i="21"/>
  <c r="X15" i="21"/>
  <c r="X20" i="21"/>
  <c r="X17" i="21"/>
  <c r="X18" i="21"/>
  <c r="X11" i="21"/>
  <c r="X41" i="21"/>
  <c r="X45" i="21"/>
  <c r="X47" i="21"/>
  <c r="X46" i="21"/>
  <c r="X12" i="21"/>
  <c r="X37" i="21"/>
  <c r="X9" i="21"/>
  <c r="X36" i="21"/>
  <c r="X51" i="21"/>
  <c r="X13" i="21"/>
  <c r="X21" i="21"/>
  <c r="X40" i="21"/>
  <c r="X49" i="21"/>
  <c r="X43" i="21"/>
  <c r="X14" i="21"/>
  <c r="X35" i="21"/>
  <c r="Y6" i="19"/>
  <c r="Y7" i="19"/>
  <c r="Y32" i="21"/>
  <c r="Y33" i="21"/>
  <c r="W6" i="18"/>
  <c r="W7" i="18"/>
  <c r="Z32" i="11"/>
  <c r="Z33" i="11"/>
  <c r="Y32" i="11"/>
  <c r="Y33" i="11"/>
  <c r="Z32" i="21"/>
  <c r="Z33" i="21"/>
  <c r="X31" i="12"/>
  <c r="X32" i="12"/>
  <c r="X11" i="12"/>
  <c r="X44" i="12"/>
  <c r="X40" i="12"/>
  <c r="X39" i="12"/>
  <c r="X45" i="12"/>
  <c r="X12" i="12"/>
  <c r="X10" i="12"/>
  <c r="X47" i="12"/>
  <c r="X9" i="12"/>
  <c r="X41" i="12"/>
  <c r="X37" i="12"/>
  <c r="X17" i="12"/>
  <c r="X42" i="12"/>
  <c r="X48" i="12"/>
  <c r="X35" i="12"/>
  <c r="X14" i="12"/>
  <c r="X15" i="12"/>
  <c r="X34" i="12"/>
  <c r="X8" i="12"/>
  <c r="X19" i="12"/>
  <c r="X16" i="12"/>
  <c r="X20" i="12"/>
  <c r="X33" i="12"/>
  <c r="X36" i="12"/>
  <c r="X18" i="12"/>
  <c r="X49" i="12"/>
  <c r="X38" i="12"/>
  <c r="X13" i="12"/>
  <c r="X43" i="12"/>
  <c r="Y6" i="11"/>
  <c r="Y7" i="11"/>
  <c r="Z45" i="16"/>
  <c r="Z40" i="16"/>
  <c r="Z41" i="16"/>
  <c r="Z17" i="16"/>
  <c r="Z16" i="16"/>
  <c r="Z46" i="16"/>
  <c r="Z20" i="16"/>
  <c r="Z9" i="16"/>
  <c r="Z10" i="16"/>
  <c r="Z35" i="16"/>
  <c r="Z34" i="16"/>
  <c r="Z38" i="16"/>
  <c r="Z8" i="16"/>
  <c r="Z50" i="16"/>
  <c r="Z12" i="16"/>
  <c r="Z37" i="16"/>
  <c r="Z49" i="16"/>
  <c r="Z39" i="16"/>
  <c r="Z18" i="16"/>
  <c r="Z11" i="16"/>
  <c r="Z44" i="16"/>
  <c r="Z15" i="16"/>
  <c r="Z43" i="16"/>
  <c r="Z42" i="16"/>
  <c r="Z21" i="16"/>
  <c r="Z51" i="16"/>
  <c r="Z19" i="16"/>
  <c r="Z47" i="16"/>
  <c r="Z36" i="16"/>
  <c r="Z13" i="16"/>
  <c r="Z6" i="19"/>
  <c r="Z7" i="19"/>
  <c r="W42" i="14"/>
  <c r="W10" i="14"/>
  <c r="W40" i="14"/>
  <c r="W8" i="14"/>
  <c r="W19" i="14"/>
  <c r="W11" i="14"/>
  <c r="W36" i="14"/>
  <c r="W17" i="14"/>
  <c r="W44" i="14"/>
  <c r="W43" i="14"/>
  <c r="W9" i="14"/>
  <c r="W13" i="14"/>
  <c r="W12" i="14"/>
  <c r="W15" i="14"/>
  <c r="W20" i="14"/>
  <c r="W49" i="14"/>
  <c r="W45" i="14"/>
  <c r="W35" i="14"/>
  <c r="W16" i="14"/>
  <c r="W50" i="14"/>
  <c r="W47" i="14"/>
  <c r="W34" i="14"/>
  <c r="W37" i="14"/>
  <c r="W41" i="14"/>
  <c r="W18" i="14"/>
  <c r="W39" i="14"/>
  <c r="W51" i="14"/>
  <c r="W38" i="14"/>
  <c r="W21" i="14"/>
  <c r="W14" i="14"/>
  <c r="W46" i="14"/>
  <c r="Y17" i="19"/>
  <c r="Y42" i="19"/>
  <c r="Y46" i="19"/>
  <c r="Y41" i="19"/>
  <c r="Y13" i="19"/>
  <c r="Y21" i="19"/>
  <c r="Y35" i="19"/>
  <c r="Y43" i="19"/>
  <c r="Y9" i="19"/>
  <c r="Y12" i="19"/>
  <c r="Y47" i="19"/>
  <c r="Y16" i="19"/>
  <c r="Y11" i="19"/>
  <c r="Y44" i="19"/>
  <c r="Y45" i="19"/>
  <c r="Y19" i="19"/>
  <c r="Y15" i="19"/>
  <c r="Y36" i="19"/>
  <c r="Y50" i="19"/>
  <c r="Y38" i="19"/>
  <c r="Y51" i="19"/>
  <c r="Y34" i="19"/>
  <c r="Y8" i="19"/>
  <c r="Y18" i="19"/>
  <c r="Y40" i="19"/>
  <c r="Y10" i="19"/>
  <c r="Y49" i="19"/>
  <c r="Y39" i="19"/>
  <c r="Y37" i="19"/>
  <c r="Y14" i="19"/>
  <c r="Y20" i="19"/>
  <c r="X6" i="18"/>
  <c r="X7" i="18"/>
  <c r="Z6" i="11"/>
  <c r="Z7" i="11"/>
  <c r="Y32" i="18"/>
  <c r="Y33" i="18"/>
  <c r="Y32" i="14"/>
  <c r="Y33" i="14"/>
  <c r="Z32" i="15"/>
  <c r="Z33" i="15"/>
  <c r="X6" i="14"/>
  <c r="X7" i="14"/>
  <c r="Z32" i="19"/>
  <c r="Z33" i="19"/>
  <c r="Y32" i="26"/>
  <c r="Y33" i="26"/>
  <c r="Z51" i="18"/>
  <c r="Z45" i="18"/>
  <c r="Z47" i="18"/>
  <c r="Z17" i="18"/>
  <c r="Z20" i="18"/>
  <c r="Z44" i="18"/>
  <c r="Z37" i="18"/>
  <c r="Z49" i="18"/>
  <c r="Z9" i="18"/>
  <c r="Z11" i="18"/>
  <c r="Z50" i="18"/>
  <c r="Z19" i="18"/>
  <c r="Z38" i="18"/>
  <c r="Z41" i="18"/>
  <c r="Z35" i="18"/>
  <c r="Z8" i="18"/>
  <c r="Z40" i="18"/>
  <c r="Z18" i="18"/>
  <c r="Z43" i="18"/>
  <c r="Z10" i="18"/>
  <c r="Z12" i="18"/>
  <c r="Z16" i="18"/>
  <c r="Z21" i="18"/>
  <c r="Z36" i="18"/>
  <c r="Z15" i="18"/>
  <c r="Z42" i="18"/>
  <c r="Z13" i="18"/>
  <c r="Z34" i="18"/>
  <c r="Z39" i="18"/>
  <c r="Z46" i="18"/>
  <c r="X6" i="15"/>
  <c r="X7" i="15"/>
  <c r="Z6" i="21"/>
  <c r="Z7" i="21"/>
  <c r="Y6" i="21"/>
  <c r="Y7" i="21"/>
  <c r="X47" i="11"/>
  <c r="X35" i="11"/>
  <c r="X21" i="11"/>
  <c r="X41" i="11"/>
  <c r="X10" i="11"/>
  <c r="X34" i="11"/>
  <c r="X38" i="11"/>
  <c r="X37" i="11"/>
  <c r="X20" i="11"/>
  <c r="X49" i="11"/>
  <c r="X19" i="11"/>
  <c r="X45" i="11"/>
  <c r="X12" i="11"/>
  <c r="X40" i="11"/>
  <c r="X46" i="11"/>
  <c r="X44" i="11"/>
  <c r="X50" i="11"/>
  <c r="X13" i="11"/>
  <c r="X11" i="11"/>
  <c r="X43" i="11"/>
  <c r="X51" i="11"/>
  <c r="X8" i="11"/>
  <c r="X16" i="11"/>
  <c r="X42" i="11"/>
  <c r="X15" i="11"/>
  <c r="X18" i="11"/>
  <c r="X36" i="11"/>
  <c r="X17" i="11"/>
  <c r="X39" i="11"/>
  <c r="X9" i="11"/>
  <c r="Z14" i="16"/>
  <c r="Z33" i="16"/>
  <c r="Z32" i="16"/>
  <c r="X17" i="18"/>
  <c r="X20" i="18"/>
  <c r="X10" i="18"/>
  <c r="X47" i="18"/>
  <c r="X36" i="18"/>
  <c r="X44" i="18"/>
  <c r="X46" i="18"/>
  <c r="X40" i="18"/>
  <c r="X11" i="18"/>
  <c r="X9" i="18"/>
  <c r="X35" i="18"/>
  <c r="X51" i="18"/>
  <c r="X42" i="18"/>
  <c r="X50" i="18"/>
  <c r="X21" i="18"/>
  <c r="X18" i="18"/>
  <c r="X38" i="18"/>
  <c r="X12" i="18"/>
  <c r="X41" i="18"/>
  <c r="X13" i="18"/>
  <c r="X19" i="18"/>
  <c r="X34" i="18"/>
  <c r="X8" i="18"/>
  <c r="X49" i="18"/>
  <c r="X16" i="18"/>
  <c r="X37" i="18"/>
  <c r="X43" i="18"/>
  <c r="X39" i="18"/>
  <c r="X45" i="18"/>
  <c r="X15" i="18"/>
  <c r="W19" i="21"/>
  <c r="W9" i="21"/>
  <c r="W15" i="21"/>
  <c r="W18" i="21"/>
  <c r="W10" i="21"/>
  <c r="W47" i="21"/>
  <c r="W20" i="21"/>
  <c r="W8" i="21"/>
  <c r="W12" i="21"/>
  <c r="W17" i="21"/>
  <c r="W46" i="21"/>
  <c r="W51" i="21"/>
  <c r="W39" i="21"/>
  <c r="W50" i="21"/>
  <c r="W42" i="21"/>
  <c r="W21" i="21"/>
  <c r="W44" i="21"/>
  <c r="W45" i="21"/>
  <c r="W41" i="21"/>
  <c r="W13" i="21"/>
  <c r="W40" i="21"/>
  <c r="W37" i="21"/>
  <c r="W35" i="21"/>
  <c r="W36" i="21"/>
  <c r="W38" i="21"/>
  <c r="W49" i="21"/>
  <c r="W16" i="21"/>
  <c r="W43" i="21"/>
  <c r="W11" i="21"/>
  <c r="W34" i="21"/>
  <c r="X6" i="19"/>
  <c r="X7" i="19"/>
  <c r="Z7" i="18"/>
  <c r="Z6" i="18"/>
  <c r="Z6" i="15"/>
  <c r="Z7" i="15"/>
  <c r="X7" i="11"/>
  <c r="X6" i="11"/>
  <c r="Y6" i="14"/>
  <c r="Y7" i="14"/>
  <c r="Z6" i="26"/>
  <c r="Z7" i="26"/>
  <c r="Z31" i="13"/>
  <c r="Z32" i="13"/>
  <c r="Z14" i="18"/>
  <c r="Z33" i="18"/>
  <c r="Z32" i="18"/>
  <c r="W44" i="15"/>
  <c r="W43" i="15"/>
  <c r="W42" i="15"/>
  <c r="W13" i="15"/>
  <c r="W38" i="15"/>
  <c r="W14" i="15"/>
  <c r="W39" i="15"/>
  <c r="W18" i="15"/>
  <c r="W9" i="15"/>
  <c r="W37" i="15"/>
  <c r="W48" i="15"/>
  <c r="W10" i="15"/>
  <c r="W34" i="15"/>
  <c r="W16" i="15"/>
  <c r="W8" i="15"/>
  <c r="W17" i="15"/>
  <c r="W46" i="15"/>
  <c r="W15" i="15"/>
  <c r="W40" i="15"/>
  <c r="W47" i="15"/>
  <c r="W36" i="15"/>
  <c r="W35" i="15"/>
  <c r="W12" i="15"/>
  <c r="W41" i="15"/>
  <c r="W31" i="13"/>
  <c r="W32" i="13"/>
  <c r="X14" i="11"/>
  <c r="X33" i="11"/>
  <c r="X32" i="11"/>
  <c r="X32" i="14"/>
  <c r="X33" i="14"/>
  <c r="X14" i="18"/>
  <c r="X33" i="18"/>
  <c r="X32" i="18"/>
  <c r="W14" i="21"/>
  <c r="W7" i="21"/>
  <c r="W6" i="21"/>
  <c r="W6" i="13"/>
  <c r="W7" i="13"/>
  <c r="W11" i="15"/>
  <c r="W7" i="15"/>
  <c r="W6" i="15"/>
  <c r="W10" i="16"/>
  <c r="W38" i="16"/>
  <c r="W50" i="16"/>
  <c r="W21" i="16"/>
  <c r="W46" i="16"/>
  <c r="W15" i="16"/>
  <c r="W51" i="16"/>
  <c r="W36" i="16"/>
  <c r="W43" i="16"/>
  <c r="W49" i="16"/>
  <c r="W13" i="16"/>
  <c r="W42" i="16"/>
  <c r="W19" i="16"/>
  <c r="W39" i="16"/>
  <c r="W44" i="16"/>
  <c r="W37" i="16"/>
  <c r="W45" i="16"/>
  <c r="W8" i="16"/>
  <c r="W16" i="16"/>
  <c r="W9" i="16"/>
  <c r="W12" i="16"/>
  <c r="W35" i="16"/>
  <c r="W47" i="16"/>
  <c r="W18" i="16"/>
  <c r="W11" i="16"/>
  <c r="W40" i="16"/>
  <c r="W41" i="16"/>
  <c r="W20" i="16"/>
  <c r="W17" i="16"/>
  <c r="W34" i="16"/>
  <c r="X40" i="19"/>
  <c r="X19" i="19"/>
  <c r="X50" i="19"/>
  <c r="X17" i="19"/>
  <c r="X47" i="19"/>
  <c r="X45" i="19"/>
  <c r="X18" i="19"/>
  <c r="X51" i="19"/>
  <c r="X42" i="19"/>
  <c r="X49" i="19"/>
  <c r="X43" i="19"/>
  <c r="X35" i="19"/>
  <c r="X38" i="19"/>
  <c r="X16" i="19"/>
  <c r="X13" i="19"/>
  <c r="X36" i="19"/>
  <c r="X10" i="19"/>
  <c r="X39" i="19"/>
  <c r="X41" i="19"/>
  <c r="X46" i="19"/>
  <c r="X37" i="19"/>
  <c r="X20" i="19"/>
  <c r="X15" i="19"/>
  <c r="X11" i="19"/>
  <c r="X21" i="19"/>
  <c r="X34" i="19"/>
  <c r="X12" i="19"/>
  <c r="X9" i="19"/>
  <c r="X8" i="19"/>
  <c r="X44" i="19"/>
  <c r="Z6" i="14"/>
  <c r="Z7" i="14"/>
  <c r="W35" i="11"/>
  <c r="W21" i="11"/>
  <c r="W16" i="11"/>
  <c r="W36" i="11"/>
  <c r="W39" i="11"/>
  <c r="W37" i="11"/>
  <c r="W12" i="11"/>
  <c r="W45" i="11"/>
  <c r="W34" i="11"/>
  <c r="W11" i="11"/>
  <c r="W10" i="11"/>
  <c r="W49" i="11"/>
  <c r="W51" i="11"/>
  <c r="W44" i="11"/>
  <c r="W8" i="11"/>
  <c r="W50" i="11"/>
  <c r="W47" i="11"/>
  <c r="W43" i="11"/>
  <c r="W9" i="11"/>
  <c r="W19" i="11"/>
  <c r="W17" i="11"/>
  <c r="W41" i="11"/>
  <c r="W13" i="11"/>
  <c r="W42" i="11"/>
  <c r="W40" i="11"/>
  <c r="W18" i="11"/>
  <c r="W15" i="11"/>
  <c r="W38" i="11"/>
  <c r="W46" i="11"/>
  <c r="W20" i="11"/>
  <c r="Z31" i="12"/>
  <c r="Z32" i="12"/>
  <c r="X32" i="15"/>
  <c r="X33" i="15"/>
  <c r="X32" i="16"/>
  <c r="X33" i="16"/>
  <c r="W31" i="12"/>
  <c r="W32" i="12"/>
  <c r="Y6" i="18"/>
  <c r="Y7" i="18"/>
  <c r="W6" i="19"/>
  <c r="W7" i="19"/>
  <c r="Y45" i="12"/>
  <c r="Y18" i="12"/>
  <c r="Y11" i="12"/>
  <c r="Y35" i="12"/>
  <c r="Y37" i="12"/>
  <c r="Y49" i="12"/>
  <c r="Y41" i="12"/>
  <c r="Y47" i="12"/>
  <c r="Y36" i="12"/>
  <c r="Y15" i="12"/>
  <c r="Y33" i="12"/>
  <c r="Y38" i="12"/>
  <c r="Y34" i="12"/>
  <c r="Y8" i="12"/>
  <c r="Y12" i="12"/>
  <c r="Y39" i="12"/>
  <c r="Y48" i="12"/>
  <c r="Y10" i="12"/>
  <c r="Y44" i="12"/>
  <c r="Y42" i="12"/>
  <c r="Y43" i="12"/>
  <c r="Y20" i="12"/>
  <c r="Y9" i="12"/>
  <c r="Y14" i="12"/>
  <c r="Y17" i="12"/>
  <c r="Y40" i="12"/>
  <c r="Y19" i="12"/>
  <c r="Y16" i="12"/>
  <c r="Y6" i="13"/>
  <c r="Y7" i="13"/>
  <c r="W14" i="16"/>
  <c r="W7" i="16"/>
  <c r="W6" i="16"/>
  <c r="X32" i="26"/>
  <c r="X33" i="26"/>
  <c r="X14" i="19"/>
  <c r="X33" i="19"/>
  <c r="X32" i="19"/>
  <c r="W6" i="26"/>
  <c r="W7" i="26"/>
  <c r="W14" i="11"/>
  <c r="W7" i="11"/>
  <c r="W6" i="11"/>
  <c r="Y32" i="15"/>
  <c r="Y33" i="15"/>
  <c r="W43" i="26"/>
  <c r="W44" i="26"/>
  <c r="W8" i="26"/>
  <c r="W17" i="26"/>
  <c r="W15" i="26"/>
  <c r="W50" i="26"/>
  <c r="W47" i="26"/>
  <c r="W34" i="26"/>
  <c r="W18" i="26"/>
  <c r="W41" i="26"/>
  <c r="W46" i="26"/>
  <c r="W35" i="26"/>
  <c r="W40" i="26"/>
  <c r="W11" i="26"/>
  <c r="W37" i="26"/>
  <c r="W21" i="26"/>
  <c r="W45" i="26"/>
  <c r="W49" i="26"/>
  <c r="W36" i="26"/>
  <c r="W9" i="26"/>
  <c r="W20" i="26"/>
  <c r="W10" i="26"/>
  <c r="W39" i="26"/>
  <c r="W51" i="26"/>
  <c r="W16" i="26"/>
  <c r="W12" i="26"/>
  <c r="W13" i="26"/>
  <c r="W38" i="26"/>
  <c r="W19" i="26"/>
  <c r="W42" i="26"/>
  <c r="Y51" i="26"/>
  <c r="Y19" i="26"/>
  <c r="Y20" i="26"/>
  <c r="Y18" i="26"/>
  <c r="Y38" i="26"/>
  <c r="Y16" i="26"/>
  <c r="Y46" i="26"/>
  <c r="Y11" i="26"/>
  <c r="Y36" i="26"/>
  <c r="Y9" i="26"/>
  <c r="Y35" i="26"/>
  <c r="Y8" i="26"/>
  <c r="Y10" i="26"/>
  <c r="Y12" i="26"/>
  <c r="Y45" i="26"/>
  <c r="Y42" i="26"/>
  <c r="Y41" i="26"/>
  <c r="Y40" i="26"/>
  <c r="Y34" i="26"/>
  <c r="Y50" i="26"/>
  <c r="Y49" i="26"/>
  <c r="Y17" i="26"/>
  <c r="Y37" i="26"/>
  <c r="Y13" i="26"/>
  <c r="Y44" i="26"/>
  <c r="Y21" i="26"/>
  <c r="Y39" i="26"/>
  <c r="Y15" i="26"/>
  <c r="Y43" i="26"/>
  <c r="Y47" i="26"/>
  <c r="Z50" i="26"/>
  <c r="Z47" i="26"/>
  <c r="Z17" i="26"/>
  <c r="Z40" i="26"/>
  <c r="Z34" i="26"/>
  <c r="Z44" i="26"/>
  <c r="Z36" i="26"/>
  <c r="Z51" i="26"/>
  <c r="Z49" i="26"/>
  <c r="Z11" i="26"/>
  <c r="Z9" i="26"/>
  <c r="Z8" i="26"/>
  <c r="Z10" i="26"/>
  <c r="Z18" i="26"/>
  <c r="Z16" i="26"/>
  <c r="Z42" i="26"/>
  <c r="Z43" i="26"/>
  <c r="Z46" i="26"/>
  <c r="Z21" i="26"/>
  <c r="Z19" i="26"/>
  <c r="Z13" i="26"/>
  <c r="Z37" i="26"/>
  <c r="Z20" i="26"/>
  <c r="Z15" i="26"/>
  <c r="Z45" i="26"/>
  <c r="Z35" i="26"/>
  <c r="Z38" i="26"/>
  <c r="Z12" i="26"/>
  <c r="Z41" i="26"/>
  <c r="Z39" i="26"/>
  <c r="Y35" i="16"/>
  <c r="Y46" i="16"/>
  <c r="Y36" i="16"/>
  <c r="Y47" i="16"/>
  <c r="Y16" i="16"/>
  <c r="Y10" i="16"/>
  <c r="Y43" i="16"/>
  <c r="Y49" i="16"/>
  <c r="Y37" i="16"/>
  <c r="Y11" i="16"/>
  <c r="Y20" i="16"/>
  <c r="Y21" i="16"/>
  <c r="Y8" i="16"/>
  <c r="Y12" i="16"/>
  <c r="Y50" i="16"/>
  <c r="Y38" i="16"/>
  <c r="Y17" i="16"/>
  <c r="Y9" i="16"/>
  <c r="Y51" i="16"/>
  <c r="Y40" i="16"/>
  <c r="Y41" i="16"/>
  <c r="Y13" i="16"/>
  <c r="Y34" i="16"/>
  <c r="Y18" i="16"/>
  <c r="Y39" i="16"/>
  <c r="Y19" i="16"/>
  <c r="Y42" i="16"/>
  <c r="Y45" i="16"/>
  <c r="Y44" i="16"/>
  <c r="Y15" i="16"/>
  <c r="W44" i="12"/>
  <c r="W37" i="12"/>
  <c r="W15" i="12"/>
  <c r="W43" i="12"/>
  <c r="W20" i="12"/>
  <c r="W17" i="12"/>
  <c r="W36" i="12"/>
  <c r="W8" i="12"/>
  <c r="W10" i="12"/>
  <c r="W34" i="12"/>
  <c r="W35" i="12"/>
  <c r="W19" i="12"/>
  <c r="W12" i="12"/>
  <c r="W48" i="12"/>
  <c r="W9" i="12"/>
  <c r="W14" i="12"/>
  <c r="W49" i="12"/>
  <c r="W38" i="12"/>
  <c r="W47" i="12"/>
  <c r="W18" i="12"/>
  <c r="W11" i="12"/>
  <c r="W39" i="12"/>
  <c r="W33" i="12"/>
  <c r="W45" i="12"/>
  <c r="W16" i="12"/>
  <c r="W41" i="12"/>
  <c r="W42" i="12"/>
  <c r="W40" i="12"/>
  <c r="X34" i="16"/>
  <c r="X39" i="16"/>
  <c r="X38" i="16"/>
  <c r="X18" i="16"/>
  <c r="X37" i="16"/>
  <c r="X15" i="16"/>
  <c r="X47" i="16"/>
  <c r="X11" i="16"/>
  <c r="X41" i="16"/>
  <c r="X50" i="16"/>
  <c r="X10" i="16"/>
  <c r="X16" i="16"/>
  <c r="X44" i="16"/>
  <c r="X36" i="16"/>
  <c r="X12" i="16"/>
  <c r="X45" i="16"/>
  <c r="X21" i="16"/>
  <c r="X49" i="16"/>
  <c r="X8" i="16"/>
  <c r="X42" i="16"/>
  <c r="X43" i="16"/>
  <c r="X9" i="16"/>
  <c r="X13" i="16"/>
  <c r="X17" i="16"/>
  <c r="X19" i="16"/>
  <c r="X46" i="16"/>
  <c r="X35" i="16"/>
  <c r="X20" i="16"/>
  <c r="X51" i="16"/>
  <c r="X14" i="16"/>
  <c r="X40" i="16"/>
  <c r="X8" i="15"/>
  <c r="X9" i="15"/>
  <c r="X38" i="15"/>
  <c r="X46" i="15"/>
  <c r="X39" i="15"/>
  <c r="X37" i="15"/>
  <c r="X47" i="15"/>
  <c r="X18" i="15"/>
  <c r="X15" i="15"/>
  <c r="X44" i="15"/>
  <c r="X41" i="15"/>
  <c r="X17" i="15"/>
  <c r="X13" i="15"/>
  <c r="X34" i="15"/>
  <c r="X42" i="15"/>
  <c r="X48" i="15"/>
  <c r="X43" i="15"/>
  <c r="X16" i="15"/>
  <c r="X12" i="15"/>
  <c r="X10" i="15"/>
  <c r="X40" i="15"/>
  <c r="X35" i="15"/>
  <c r="X36" i="15"/>
  <c r="X11" i="15"/>
  <c r="X14" i="15"/>
  <c r="Y13" i="12"/>
  <c r="Y32" i="12"/>
  <c r="Y31" i="12"/>
  <c r="W16" i="18"/>
  <c r="W11" i="18"/>
  <c r="W47" i="18"/>
  <c r="W17" i="18"/>
  <c r="W50" i="18"/>
  <c r="W41" i="18"/>
  <c r="W20" i="18"/>
  <c r="W34" i="18"/>
  <c r="W13" i="18"/>
  <c r="W9" i="18"/>
  <c r="W51" i="18"/>
  <c r="W44" i="18"/>
  <c r="W45" i="18"/>
  <c r="W46" i="18"/>
  <c r="W18" i="18"/>
  <c r="W40" i="18"/>
  <c r="W15" i="18"/>
  <c r="W10" i="18"/>
  <c r="W36" i="18"/>
  <c r="W38" i="18"/>
  <c r="W12" i="18"/>
  <c r="W49" i="18"/>
  <c r="W37" i="18"/>
  <c r="W19" i="18"/>
  <c r="W43" i="18"/>
  <c r="W42" i="18"/>
  <c r="W39" i="18"/>
  <c r="W8" i="18"/>
  <c r="W35" i="18"/>
  <c r="W21" i="18"/>
  <c r="Y44" i="15"/>
  <c r="Y36" i="15"/>
  <c r="Y42" i="15"/>
  <c r="Y18" i="15"/>
  <c r="Y41" i="15"/>
  <c r="Y17" i="15"/>
  <c r="Y16" i="15"/>
  <c r="Y8" i="15"/>
  <c r="Y14" i="15"/>
  <c r="Y13" i="15"/>
  <c r="Y39" i="15"/>
  <c r="Y37" i="15"/>
  <c r="Y38" i="15"/>
  <c r="Y15" i="15"/>
  <c r="Y48" i="15"/>
  <c r="Y10" i="15"/>
  <c r="Y35" i="15"/>
  <c r="Y46" i="15"/>
  <c r="Y12" i="15"/>
  <c r="Y34" i="15"/>
  <c r="Y43" i="15"/>
  <c r="Y47" i="15"/>
  <c r="Y9" i="15"/>
  <c r="Y11" i="15"/>
  <c r="Y40" i="15"/>
  <c r="W38" i="19"/>
  <c r="W13" i="19"/>
  <c r="W46" i="19"/>
  <c r="W20" i="19"/>
  <c r="W10" i="19"/>
  <c r="W44" i="19"/>
  <c r="W40" i="19"/>
  <c r="W9" i="19"/>
  <c r="W34" i="19"/>
  <c r="W15" i="19"/>
  <c r="W41" i="19"/>
  <c r="W36" i="19"/>
  <c r="W12" i="19"/>
  <c r="W21" i="19"/>
  <c r="W45" i="19"/>
  <c r="W19" i="19"/>
  <c r="W17" i="19"/>
  <c r="W16" i="19"/>
  <c r="W49" i="19"/>
  <c r="W50" i="19"/>
  <c r="W42" i="19"/>
  <c r="W47" i="19"/>
  <c r="W39" i="19"/>
  <c r="W18" i="19"/>
  <c r="W11" i="19"/>
  <c r="W51" i="19"/>
  <c r="W35" i="19"/>
  <c r="W37" i="19"/>
  <c r="W43" i="19"/>
  <c r="W14" i="19"/>
  <c r="W8" i="19"/>
  <c r="Z44" i="13"/>
  <c r="Z39" i="13"/>
  <c r="Z37" i="13"/>
  <c r="Z11" i="13"/>
  <c r="Z34" i="13"/>
  <c r="Z16" i="13"/>
  <c r="Z18" i="13"/>
  <c r="Z19" i="13"/>
  <c r="Z15" i="13"/>
  <c r="Z38" i="13"/>
  <c r="Z12" i="13"/>
  <c r="Z9" i="13"/>
  <c r="Z41" i="13"/>
  <c r="Z43" i="13"/>
  <c r="Z42" i="13"/>
  <c r="Z47" i="13"/>
  <c r="Z33" i="13"/>
  <c r="Z20" i="13"/>
  <c r="Z36" i="13"/>
  <c r="Z35" i="13"/>
  <c r="Z8" i="13"/>
  <c r="Z14" i="13"/>
  <c r="Z17" i="13"/>
  <c r="Z10" i="13"/>
  <c r="Z48" i="13"/>
  <c r="Z46" i="13"/>
  <c r="Z40" i="13"/>
  <c r="W20" i="13"/>
  <c r="W44" i="13"/>
  <c r="W35" i="13"/>
  <c r="W12" i="13"/>
  <c r="W46" i="13"/>
  <c r="W48" i="13"/>
  <c r="W42" i="13"/>
  <c r="W8" i="13"/>
  <c r="W33" i="13"/>
  <c r="W39" i="13"/>
  <c r="W41" i="13"/>
  <c r="W19" i="13"/>
  <c r="W34" i="13"/>
  <c r="W37" i="13"/>
  <c r="W15" i="13"/>
  <c r="W11" i="13"/>
  <c r="W16" i="13"/>
  <c r="W10" i="13"/>
  <c r="W17" i="13"/>
  <c r="W38" i="13"/>
  <c r="W14" i="13"/>
  <c r="W36" i="13"/>
  <c r="W47" i="13"/>
  <c r="W43" i="13"/>
  <c r="W9" i="13"/>
  <c r="W40" i="13"/>
  <c r="W13" i="13"/>
  <c r="W18" i="13"/>
  <c r="Z39" i="11"/>
  <c r="Z20" i="11"/>
  <c r="Z49" i="11"/>
  <c r="Z43" i="11"/>
  <c r="Z34" i="11"/>
  <c r="Z36" i="11"/>
  <c r="Z37" i="11"/>
  <c r="Z41" i="11"/>
  <c r="Z40" i="11"/>
  <c r="Z42" i="11"/>
  <c r="Z47" i="11"/>
  <c r="Z13" i="11"/>
  <c r="Z9" i="11"/>
  <c r="Z46" i="11"/>
  <c r="Z11" i="11"/>
  <c r="Z50" i="11"/>
  <c r="Z8" i="11"/>
  <c r="Z16" i="11"/>
  <c r="Z12" i="11"/>
  <c r="Z51" i="11"/>
  <c r="Z17" i="11"/>
  <c r="Z15" i="11"/>
  <c r="Z45" i="11"/>
  <c r="Z44" i="11"/>
  <c r="Z18" i="11"/>
  <c r="Z21" i="11"/>
  <c r="Z35" i="11"/>
  <c r="Z10" i="11"/>
  <c r="Z19" i="11"/>
  <c r="Z14" i="11"/>
  <c r="Z38" i="11"/>
  <c r="Y14" i="13"/>
  <c r="Y33" i="13"/>
  <c r="Y47" i="13"/>
  <c r="Y38" i="13"/>
  <c r="Y8" i="13"/>
  <c r="Y35" i="13"/>
  <c r="Y41" i="13"/>
  <c r="Y9" i="13"/>
  <c r="Y42" i="13"/>
  <c r="Y12" i="13"/>
  <c r="Y17" i="13"/>
  <c r="Y18" i="13"/>
  <c r="Y36" i="13"/>
  <c r="Y34" i="13"/>
  <c r="Y37" i="13"/>
  <c r="Y16" i="13"/>
  <c r="Y43" i="13"/>
  <c r="Y19" i="13"/>
  <c r="Y10" i="13"/>
  <c r="Y20" i="13"/>
  <c r="Y11" i="13"/>
  <c r="Y39" i="13"/>
  <c r="Y15" i="13"/>
  <c r="Y46" i="13"/>
  <c r="Y40" i="13"/>
  <c r="Y48" i="13"/>
  <c r="Y44" i="13"/>
  <c r="Y13" i="13"/>
  <c r="Y32" i="13"/>
  <c r="Y31" i="13"/>
  <c r="Y37" i="18"/>
  <c r="Y18" i="18"/>
  <c r="Y34" i="18"/>
  <c r="Y20" i="18"/>
  <c r="Y44" i="18"/>
  <c r="Y43" i="18"/>
  <c r="Y47" i="18"/>
  <c r="Y36" i="18"/>
  <c r="Y38" i="18"/>
  <c r="Y12" i="18"/>
  <c r="Y10" i="18"/>
  <c r="Y45" i="18"/>
  <c r="Y13" i="18"/>
  <c r="Y21" i="18"/>
  <c r="Y11" i="18"/>
  <c r="Y17" i="18"/>
  <c r="Y40" i="18"/>
  <c r="Y35" i="18"/>
  <c r="Y16" i="18"/>
  <c r="Y9" i="18"/>
  <c r="Y46" i="18"/>
  <c r="Y49" i="18"/>
  <c r="Y51" i="18"/>
  <c r="Y15" i="18"/>
  <c r="Y50" i="18"/>
  <c r="Y41" i="18"/>
  <c r="Y42" i="18"/>
  <c r="Y39" i="18"/>
  <c r="Y8" i="18"/>
  <c r="Y14" i="18"/>
  <c r="Y19" i="18"/>
  <c r="Y15" i="11"/>
  <c r="Y42" i="11"/>
  <c r="Y34" i="11"/>
  <c r="Y16" i="11"/>
  <c r="Y10" i="11"/>
  <c r="Y43" i="11"/>
  <c r="Y12" i="11"/>
  <c r="Y13" i="11"/>
  <c r="Y45" i="11"/>
  <c r="Y17" i="11"/>
  <c r="Y50" i="11"/>
  <c r="Y49" i="11"/>
  <c r="Y37" i="11"/>
  <c r="Y51" i="11"/>
  <c r="Y38" i="11"/>
  <c r="Y35" i="11"/>
  <c r="Y18" i="11"/>
  <c r="Y39" i="11"/>
  <c r="Y44" i="11"/>
  <c r="Y8" i="11"/>
  <c r="Y41" i="11"/>
  <c r="Y47" i="11"/>
  <c r="Y40" i="11"/>
  <c r="Y46" i="11"/>
  <c r="Y19" i="11"/>
  <c r="Y11" i="11"/>
  <c r="Y21" i="11"/>
  <c r="Y9" i="11"/>
  <c r="Y20" i="11"/>
  <c r="Y14" i="11"/>
  <c r="Y36" i="11"/>
  <c r="Y16" i="21"/>
  <c r="Y15" i="21"/>
  <c r="Y34" i="21"/>
  <c r="Y17" i="21"/>
  <c r="Y51" i="21"/>
  <c r="Y21" i="21"/>
  <c r="Y12" i="21"/>
  <c r="Y10" i="21"/>
  <c r="Y9" i="21"/>
  <c r="Y45" i="21"/>
  <c r="Y37" i="21"/>
  <c r="Y40" i="21"/>
  <c r="Y47" i="21"/>
  <c r="Y38" i="21"/>
  <c r="Y36" i="21"/>
  <c r="Y44" i="21"/>
  <c r="Y39" i="21"/>
  <c r="Y13" i="21"/>
  <c r="Y11" i="21"/>
  <c r="Y41" i="21"/>
  <c r="Y49" i="21"/>
  <c r="Y46" i="21"/>
  <c r="Y43" i="21"/>
  <c r="Y50" i="21"/>
  <c r="Y19" i="21"/>
  <c r="Y42" i="21"/>
  <c r="Y8" i="21"/>
  <c r="Y18" i="21"/>
  <c r="Y20" i="21"/>
  <c r="Y14" i="21"/>
  <c r="Y35" i="21"/>
  <c r="Z38" i="19"/>
  <c r="Z49" i="19"/>
  <c r="Z41" i="19"/>
  <c r="Z21" i="19"/>
  <c r="Z47" i="19"/>
  <c r="Z9" i="19"/>
  <c r="Z35" i="19"/>
  <c r="Z15" i="19"/>
  <c r="Z36" i="19"/>
  <c r="Z8" i="19"/>
  <c r="Z13" i="19"/>
  <c r="Z45" i="19"/>
  <c r="Z43" i="19"/>
  <c r="Z17" i="19"/>
  <c r="Z44" i="19"/>
  <c r="Z34" i="19"/>
  <c r="Z51" i="19"/>
  <c r="Z12" i="19"/>
  <c r="Z39" i="19"/>
  <c r="Z18" i="19"/>
  <c r="Z19" i="19"/>
  <c r="Z11" i="19"/>
  <c r="Z37" i="19"/>
  <c r="Z10" i="19"/>
  <c r="Z50" i="19"/>
  <c r="Z40" i="19"/>
  <c r="Z42" i="19"/>
  <c r="Z46" i="19"/>
  <c r="Z20" i="19"/>
  <c r="Z14" i="19"/>
  <c r="Z16" i="19"/>
  <c r="Z32" i="14"/>
  <c r="Z33" i="14"/>
  <c r="X6" i="26"/>
  <c r="X7" i="26"/>
  <c r="Z50" i="14"/>
  <c r="Z38" i="14"/>
  <c r="Z42" i="14"/>
  <c r="Z36" i="14"/>
  <c r="Z51" i="14"/>
  <c r="Z18" i="14"/>
  <c r="Z9" i="14"/>
  <c r="Z21" i="14"/>
  <c r="Z40" i="14"/>
  <c r="Z35" i="14"/>
  <c r="Z20" i="14"/>
  <c r="Z12" i="14"/>
  <c r="Z41" i="14"/>
  <c r="Z39" i="14"/>
  <c r="Z15" i="14"/>
  <c r="Z43" i="14"/>
  <c r="Z49" i="14"/>
  <c r="Z10" i="14"/>
  <c r="Z44" i="14"/>
  <c r="Z47" i="14"/>
  <c r="Z45" i="14"/>
  <c r="Z16" i="14"/>
  <c r="Z46" i="14"/>
  <c r="Z11" i="14"/>
  <c r="Z37" i="14"/>
  <c r="Z17" i="14"/>
  <c r="Z19" i="14"/>
  <c r="Z34" i="14"/>
  <c r="Z8" i="14"/>
  <c r="Z14" i="14"/>
  <c r="Z13" i="14"/>
  <c r="Z8" i="21"/>
  <c r="Z17" i="21"/>
  <c r="Z16" i="21"/>
  <c r="Z43" i="21"/>
  <c r="Z51" i="21"/>
  <c r="Z40" i="21"/>
  <c r="Z49" i="21"/>
  <c r="Z50" i="21"/>
  <c r="Z39" i="21"/>
  <c r="Z42" i="21"/>
  <c r="Z13" i="21"/>
  <c r="Z34" i="21"/>
  <c r="Z21" i="21"/>
  <c r="Z45" i="21"/>
  <c r="Z20" i="21"/>
  <c r="Z18" i="21"/>
  <c r="Z11" i="21"/>
  <c r="Z15" i="21"/>
  <c r="Z19" i="21"/>
  <c r="Z41" i="21"/>
  <c r="Z35" i="21"/>
  <c r="Z44" i="21"/>
  <c r="Z47" i="21"/>
  <c r="Z36" i="21"/>
  <c r="Z46" i="21"/>
  <c r="Z10" i="21"/>
  <c r="Z37" i="21"/>
  <c r="Z38" i="21"/>
  <c r="Z12" i="21"/>
  <c r="Z14" i="21"/>
  <c r="Z9" i="21"/>
  <c r="W14" i="26"/>
  <c r="W33" i="26"/>
  <c r="W32" i="26"/>
  <c r="X18" i="14"/>
  <c r="X37" i="14"/>
  <c r="X38" i="14"/>
  <c r="X34" i="14"/>
  <c r="X17" i="14"/>
  <c r="X36" i="14"/>
  <c r="X42" i="14"/>
  <c r="X47" i="14"/>
  <c r="X9" i="14"/>
  <c r="X41" i="14"/>
  <c r="X35" i="14"/>
  <c r="X12" i="14"/>
  <c r="X21" i="14"/>
  <c r="X16" i="14"/>
  <c r="X15" i="14"/>
  <c r="X13" i="14"/>
  <c r="X40" i="14"/>
  <c r="X39" i="14"/>
  <c r="X10" i="14"/>
  <c r="X44" i="14"/>
  <c r="X49" i="14"/>
  <c r="X51" i="14"/>
  <c r="X11" i="14"/>
  <c r="X50" i="14"/>
  <c r="X45" i="14"/>
  <c r="X19" i="14"/>
  <c r="X8" i="14"/>
  <c r="X46" i="14"/>
  <c r="X20" i="14"/>
  <c r="X14" i="14"/>
  <c r="X43" i="14"/>
  <c r="Z10" i="12"/>
  <c r="Z44" i="12"/>
  <c r="Z11" i="12"/>
  <c r="Z16" i="12"/>
  <c r="Z47" i="12"/>
  <c r="Z20" i="12"/>
  <c r="Z36" i="12"/>
  <c r="Z39" i="12"/>
  <c r="Z45" i="12"/>
  <c r="Z40" i="12"/>
  <c r="Z34" i="12"/>
  <c r="Z38" i="12"/>
  <c r="Z9" i="12"/>
  <c r="Z18" i="12"/>
  <c r="Z17" i="12"/>
  <c r="Z33" i="12"/>
  <c r="Z37" i="12"/>
  <c r="Z8" i="12"/>
  <c r="Z49" i="12"/>
  <c r="Z15" i="12"/>
  <c r="Z48" i="12"/>
  <c r="Z43" i="12"/>
  <c r="Z41" i="12"/>
  <c r="Z35" i="12"/>
  <c r="Z12" i="12"/>
  <c r="Z14" i="12"/>
  <c r="Z19" i="12"/>
  <c r="Z42" i="12"/>
  <c r="Z13" i="12"/>
  <c r="Z7" i="12"/>
  <c r="Z6" i="12"/>
  <c r="X34" i="26"/>
  <c r="X44" i="26"/>
  <c r="X45" i="26"/>
  <c r="X46" i="26"/>
  <c r="X15" i="26"/>
  <c r="X50" i="26"/>
  <c r="X13" i="26"/>
  <c r="X40" i="26"/>
  <c r="X20" i="26"/>
  <c r="X35" i="26"/>
  <c r="X9" i="26"/>
  <c r="X10" i="26"/>
  <c r="X17" i="26"/>
  <c r="X12" i="26"/>
  <c r="X47" i="26"/>
  <c r="X21" i="26"/>
  <c r="X8" i="26"/>
  <c r="X42" i="26"/>
  <c r="X43" i="26"/>
  <c r="X37" i="26"/>
  <c r="X11" i="26"/>
  <c r="X38" i="26"/>
  <c r="X51" i="26"/>
  <c r="X36" i="26"/>
  <c r="X49" i="26"/>
  <c r="X18" i="26"/>
  <c r="X41" i="26"/>
  <c r="X39" i="26"/>
  <c r="X16" i="26"/>
  <c r="X14" i="26"/>
  <c r="X19" i="26"/>
  <c r="Y35" i="14"/>
  <c r="Y43" i="14"/>
  <c r="Y45" i="14"/>
  <c r="Y39" i="14"/>
  <c r="Y13" i="14"/>
  <c r="Y10" i="14"/>
  <c r="Y15" i="14"/>
  <c r="Y9" i="14"/>
  <c r="Y12" i="14"/>
  <c r="Y36" i="14"/>
  <c r="Y34" i="14"/>
  <c r="Y41" i="14"/>
  <c r="Y20" i="14"/>
  <c r="Y46" i="14"/>
  <c r="Y51" i="14"/>
  <c r="Y18" i="14"/>
  <c r="Y11" i="14"/>
  <c r="Y37" i="14"/>
  <c r="Y49" i="14"/>
  <c r="Y44" i="14"/>
  <c r="Y50" i="14"/>
  <c r="Y47" i="14"/>
  <c r="Y16" i="14"/>
  <c r="Y8" i="14"/>
  <c r="Y21" i="14"/>
  <c r="Y40" i="14"/>
  <c r="Y17" i="14"/>
  <c r="Y38" i="14"/>
  <c r="Y19" i="14"/>
  <c r="Y14" i="14"/>
  <c r="Y42" i="14"/>
  <c r="Z16" i="15"/>
  <c r="Z44" i="15"/>
  <c r="Z35" i="15"/>
  <c r="Z36" i="15"/>
  <c r="Z39" i="15"/>
  <c r="Z18" i="15"/>
  <c r="Z17" i="15"/>
  <c r="Z38" i="15"/>
  <c r="Z40" i="15"/>
  <c r="Z41" i="15"/>
  <c r="Z34" i="15"/>
  <c r="Z47" i="15"/>
  <c r="Z12" i="15"/>
  <c r="Z48" i="15"/>
  <c r="Z42" i="15"/>
  <c r="Z46" i="15"/>
  <c r="Z37" i="15"/>
  <c r="Z43" i="15"/>
  <c r="Z15" i="15"/>
  <c r="Z9" i="15"/>
  <c r="Z8" i="15"/>
  <c r="Z13" i="15"/>
  <c r="Z10" i="15"/>
  <c r="Z11" i="15"/>
  <c r="Z14" i="15"/>
  <c r="Y14" i="26"/>
  <c r="Y7" i="26"/>
  <c r="Y6" i="26"/>
  <c r="Z14" i="26"/>
  <c r="Z33" i="26"/>
  <c r="Z32" i="26"/>
  <c r="Y14" i="16"/>
  <c r="Y33" i="16"/>
  <c r="Y32" i="16"/>
  <c r="Z13" i="13"/>
  <c r="Z7" i="13"/>
  <c r="Z6" i="13"/>
  <c r="W13" i="12"/>
  <c r="W7" i="12"/>
  <c r="W6" i="12"/>
  <c r="W14" i="18"/>
  <c r="W33" i="18"/>
  <c r="W32" i="18"/>
</calcChain>
</file>

<file path=xl/sharedStrings.xml><?xml version="1.0" encoding="utf-8"?>
<sst xmlns="http://schemas.openxmlformats.org/spreadsheetml/2006/main" count="1454" uniqueCount="212">
  <si>
    <t>SALUD</t>
  </si>
  <si>
    <t>EDUCACIÓN</t>
  </si>
  <si>
    <t>DESARROLLO HUMANO Y SOCIAL</t>
  </si>
  <si>
    <t>DESARROLLO PRODUCTIVO Y MEDIO AMBIENTE</t>
  </si>
  <si>
    <t>DEPORTE</t>
  </si>
  <si>
    <t>SEGURIDAD</t>
  </si>
  <si>
    <t xml:space="preserve"> - Convenios con empresas públicas, privadas y la comunidad para proyectos específicos controlables y sustentables.</t>
  </si>
  <si>
    <t xml:space="preserve"> - Reactivar el transpote público interno.</t>
  </si>
  <si>
    <t xml:space="preserve"> - Desarrollar acuerdos de desarrollo industrial (pequeñas, medianas y grandes industrias).</t>
  </si>
  <si>
    <t xml:space="preserve"> - Farmacia Social equipada e insumos básicos disponibles en el Centro de Bella Vista y los Puestos de Salud.</t>
  </si>
  <si>
    <t xml:space="preserve"> - En seguridad trabajar con la policia, fortalecer guardia civil y grupos vecinales.</t>
  </si>
  <si>
    <t xml:space="preserve"> - Incorporar la tecnología en la seguridad distrital.</t>
  </si>
  <si>
    <t xml:space="preserve"> - Desarrollar un departamedo de estadísticas y censo distrital para los diferentes sectores..</t>
  </si>
  <si>
    <t xml:space="preserve"> - Gestionar pensión para la tercera edad (para lo que no tienen aún)</t>
  </si>
  <si>
    <t xml:space="preserve"> - Gestionar conectividad de Internet en el distrito y Fibras ópticas para instituciones educativas y hospitales.</t>
  </si>
  <si>
    <t xml:space="preserve"> - Un móvil de salud distrital propio para atención médica y odontológica.</t>
  </si>
  <si>
    <t xml:space="preserve"> - Laboratorio y equipos médicos disponibles funcionando en el Centro de Salud de Bella Vista (Rayos X)</t>
  </si>
  <si>
    <t xml:space="preserve"> - Potenciar la educación escolar básicas bilingüe y educación media para jóvenes y adultos.</t>
  </si>
  <si>
    <t xml:space="preserve"> - Gestionar y ampliar aportes y/o becas para estudiantes del distrito.</t>
  </si>
  <si>
    <t xml:space="preserve"> - Fortalecer el campeonato integración de las compañías y barrios; y eventos juveniles integradores.</t>
  </si>
  <si>
    <t xml:space="preserve"> - Planificar y ejecutar caminos de todo tiempo y caminos de conectividad interna e interdistrital.</t>
  </si>
  <si>
    <t xml:space="preserve"> - Modernizar la avenida principal de Bella Vista y habilitar la calle paralela a la ruta sexta hacia la Universidad San Carlos.</t>
  </si>
  <si>
    <t>INFRAESTRUCTURA, COMUNICACIÓN Y CONECTIVIDAD</t>
  </si>
  <si>
    <t xml:space="preserve"> - Potenciar la inversión en infraestructura en el Centro Comunitario de Niños.</t>
  </si>
  <si>
    <t>CULTURA, TURISMO Y ARTE</t>
  </si>
  <si>
    <t>INDUSTRIAS</t>
  </si>
  <si>
    <t>Sector</t>
  </si>
  <si>
    <t xml:space="preserve"> - Cubrir necesidades básicas del distrito (Alumbrados públicos, extensión de energía eléctrica y agua, residuos)</t>
  </si>
  <si>
    <t xml:space="preserve"> - Desarrollar un proyecto de ciclovía integradora distrital e interdistrital (Pirapo, Obligado, Hohenau, Jesus, Trinidad)</t>
  </si>
  <si>
    <t xml:space="preserve"> - Desarrollar las condiciones para fomentar la inversión en el distrito.</t>
  </si>
  <si>
    <t xml:space="preserve"> - Construir viviendas económicas con recursos municipales y gestionar con el Ministerio de Urbanismo Vivienda y Habitat (MUVH).</t>
  </si>
  <si>
    <t xml:space="preserve">  - Crear el área de desarrollo productivo y medio ambiente.</t>
  </si>
  <si>
    <r>
      <t xml:space="preserve"> - </t>
    </r>
    <r>
      <rPr>
        <b/>
        <sz val="11"/>
        <color theme="8"/>
        <rFont val="Calibri"/>
        <family val="2"/>
        <scheme val="minor"/>
      </rPr>
      <t>Reacondicionar, reactivar y construir canchas de fútbol.</t>
    </r>
  </si>
  <si>
    <t xml:space="preserve"> - Gestionar una distribución eléctrica equitativa para todo el distrito con proyección a futuro.</t>
  </si>
  <si>
    <t xml:space="preserve"> - Promover y apoyar la Asociación de Municipalidades de las Colonias Unidas (AMCU).</t>
  </si>
  <si>
    <t xml:space="preserve"> - Proyectar la construcción de un nuevo Centro de Salud.</t>
  </si>
  <si>
    <t xml:space="preserve"> - Habilitar un local propio para la Supervisión del MEC para los tres niveles educativos.</t>
  </si>
  <si>
    <t xml:space="preserve"> - Promover la Asociación de Estudiantes Universitarios de Bella Vista.</t>
  </si>
  <si>
    <t xml:space="preserve"> - Ejecutar planes sociales para rehabilitación de personas con discapacidad.</t>
  </si>
  <si>
    <t xml:space="preserve"> - Contar con oficinas de servicios públicos en Bella Vista: Ej.: CAH, Ande e Identificaciones.</t>
  </si>
  <si>
    <t xml:space="preserve"> - Reactivar el presupuesto participativo para proyectos del distrito (Conocido como mesas de gestión).</t>
  </si>
  <si>
    <t xml:space="preserve"> - Desarrollar la secretaría de la mujer y fomentar el área de Desarrollo y trabajo social.</t>
  </si>
  <si>
    <r>
      <t xml:space="preserve"> - Gestionar la habilitación carreras con la </t>
    </r>
    <r>
      <rPr>
        <u/>
        <sz val="11"/>
        <rFont val="Calibri"/>
        <family val="2"/>
        <scheme val="minor"/>
      </rPr>
      <t>Universidad Nacional</t>
    </r>
    <r>
      <rPr>
        <sz val="11"/>
        <rFont val="Calibri"/>
        <family val="2"/>
        <scheme val="minor"/>
      </rPr>
      <t xml:space="preserve"> y una </t>
    </r>
    <r>
      <rPr>
        <u/>
        <sz val="11"/>
        <rFont val="Calibri"/>
        <family val="2"/>
        <scheme val="minor"/>
      </rPr>
      <t>Escuela de formación técnica</t>
    </r>
    <r>
      <rPr>
        <sz val="11"/>
        <rFont val="Calibri"/>
        <family val="2"/>
        <scheme val="minor"/>
      </rPr>
      <t>.</t>
    </r>
  </si>
  <si>
    <r>
      <t xml:space="preserve"> - Desarrollar y proyectar un Mercado </t>
    </r>
    <r>
      <rPr>
        <b/>
        <sz val="11"/>
        <color theme="8"/>
        <rFont val="Calibri"/>
        <family val="2"/>
        <scheme val="minor"/>
      </rPr>
      <t>Municipal modelo de la región.</t>
    </r>
  </si>
  <si>
    <t xml:space="preserve"> - Analizar y crear el área, conocer y desarrollar las necesidades básicas de las industriales locales.</t>
  </si>
  <si>
    <t>Royalties</t>
  </si>
  <si>
    <t>Genuino</t>
  </si>
  <si>
    <t>Fonacide</t>
  </si>
  <si>
    <t>Gestión sin costo</t>
  </si>
  <si>
    <t>Del consejo de Educación de Gs.343MM</t>
  </si>
  <si>
    <t>De Planificación GS.120MM proyecto</t>
  </si>
  <si>
    <t>Planificación (ver)</t>
  </si>
  <si>
    <t>Consejo de desarrollo</t>
  </si>
  <si>
    <t>Planificación</t>
  </si>
  <si>
    <t>Ver cómo lograr</t>
  </si>
  <si>
    <t>Hay aportes del consejo de educación (Ver si se puede desagregar)</t>
  </si>
  <si>
    <t>Gestion sin costo</t>
  </si>
  <si>
    <t>Debe haber plan 2023 y más.</t>
  </si>
  <si>
    <t>Se requiere un mapeo del Bella Vista por rubro.</t>
  </si>
  <si>
    <t>Definir acciones 2023 en adelante.</t>
  </si>
  <si>
    <t>Falta definir qué?</t>
  </si>
  <si>
    <t>Definir modernización (plan) y camino paralelo cuándo y cómo?</t>
  </si>
  <si>
    <t>Falta mapeo y plan</t>
  </si>
  <si>
    <t>Se encuentra en plan ok</t>
  </si>
  <si>
    <t>Falta mapeo actual y proyectado</t>
  </si>
  <si>
    <t>Definir acciones 2023 en adelante</t>
  </si>
  <si>
    <t>Determinar qué específicamente se realizará en 2022</t>
  </si>
  <si>
    <t>Contar con la lista y cuantos años es el efecto (incluir deudas)</t>
  </si>
  <si>
    <t xml:space="preserve"> - Profesionales X área en Centro de Salud (Pediatria, odontología, ginecologia, análisis cl., operadores de Rayos x y ecografía, etc.)</t>
  </si>
  <si>
    <t>Observación</t>
  </si>
  <si>
    <t>Verificar si en 2022 se inicia el análisis del proyecto</t>
  </si>
  <si>
    <t>De Planificación GS.120MM para proyectos, analizar.</t>
  </si>
  <si>
    <t>Desarrollar las funciones de secretaría de turismo y contar con un profesional en 2022</t>
  </si>
  <si>
    <t>y áreas para artesanía local.</t>
  </si>
  <si>
    <t xml:space="preserve"> - Fomentar plazas temáticas por barrios y compañías, también puestos alegóricos como Capital de la Yerba Mate</t>
  </si>
  <si>
    <t>al distrito (Ejemplo: Reactivar el Museo los Inmigrantes, contar con profesionales en turismo, etc.)</t>
  </si>
  <si>
    <t xml:space="preserve"> - Desarrollar un sistema de turismo y/o un centro de cultura, arte y turismo Municipal que genere valor agregado </t>
  </si>
  <si>
    <t xml:space="preserve"> - Desarrollar camineros integradores con el caminero central (movimiento y mejora de la salud poblacional).</t>
  </si>
  <si>
    <t>Ok, dentro presupuesto, analizar su ampliación en 2023</t>
  </si>
  <si>
    <t xml:space="preserve"> - Desarrollar de planes y programas del primer empleo en coordinación con el Ministerio de Trabajo, Empleo y Seguridad Social.</t>
  </si>
  <si>
    <t xml:space="preserve"> - Concretar, desarrollar y culminar los proyectos en ejecución de gobiernos anteriores (Alcantarillado, etc.).</t>
  </si>
  <si>
    <t xml:space="preserve"> - Generar charlas de capacitación anuales para jóvenes y adultos del distrito (llegar a ser ejemplo en la zona).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</si>
  <si>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</si>
  <si>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</si>
  <si>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</si>
  <si>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</si>
  <si>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</si>
  <si>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</si>
  <si>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</si>
  <si>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</si>
  <si>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</si>
  <si>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</si>
  <si>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</si>
  <si>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</si>
  <si>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</si>
  <si>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Diferencias</t>
  </si>
  <si>
    <t xml:space="preserve">MUNICIPALIDAD </t>
  </si>
  <si>
    <t>Nombre y Apellido</t>
  </si>
  <si>
    <t>Oscar Sanabria</t>
  </si>
  <si>
    <t>Cesnes Grau</t>
  </si>
  <si>
    <t>Estela Britez</t>
  </si>
  <si>
    <t>Dra Carolyn Saldaña</t>
  </si>
  <si>
    <t xml:space="preserve">Ing. Rene Ayala </t>
  </si>
  <si>
    <t>Dr. Vet.Hector Cabral</t>
  </si>
  <si>
    <t>Prof. Lourdes Amarilla</t>
  </si>
  <si>
    <t>Walter Morinigo</t>
  </si>
  <si>
    <t>Fomentar Gestión sin costo, pero áreas de artesania verificar presupuesto 2023.</t>
  </si>
  <si>
    <t>Gestión sin costo. CAH ya esta firmado el convenio</t>
  </si>
  <si>
    <t>En 2022 iniciar en Centro, años siguientes los demás (prever ppto). En Funcionamiento la Farmacia Social</t>
  </si>
  <si>
    <t>Prever acciones para 2022 en adelante (prever ppto). Se estan realizando gestiones con la Septima Region</t>
  </si>
  <si>
    <t>A analizar conseguir con Collin, pero si se consigue tiene costo de movimiento. Se cuenta con la tarjeta con combustible</t>
  </si>
  <si>
    <t>Ejecución</t>
  </si>
  <si>
    <t>Personas beneficiadas</t>
  </si>
  <si>
    <t>Familias beneficiadas</t>
  </si>
  <si>
    <t>Privado Empresas</t>
  </si>
  <si>
    <t>Privado Personas</t>
  </si>
  <si>
    <t>Público Departam.</t>
  </si>
  <si>
    <t>Público Estatal</t>
  </si>
  <si>
    <t>Otro</t>
  </si>
  <si>
    <t>Nr. Proyecto</t>
  </si>
  <si>
    <t xml:space="preserve">Responsable </t>
  </si>
  <si>
    <t>Titular</t>
  </si>
  <si>
    <t xml:space="preserve">PRESUPUESTO INICIAL </t>
  </si>
  <si>
    <t>Presupuesto (Millones Gs.)</t>
  </si>
  <si>
    <t>Título del proyecto</t>
  </si>
  <si>
    <t>Observaciones: Al reubicar un presupuesto, dejar constancia por escrito del monto reubicado, el motivo y la autorización pertinente del caso indicando el mes de autorización y el mes efectivo de su acción presupuestal.</t>
  </si>
  <si>
    <t>Observación reubicación 1:</t>
  </si>
  <si>
    <t>Observación reubicación 2:</t>
  </si>
  <si>
    <t>Observación reubicación 3:</t>
  </si>
  <si>
    <t>PRESUPUESTO EJECUTADO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</si>
  <si>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estimado de la acción poner valor "1")</t>
    </r>
  </si>
  <si>
    <t>Origen Fondos</t>
  </si>
  <si>
    <r>
      <t>Proyectos cuyos saldos fueron reubicados utilizando fondos arriba proyectados</t>
    </r>
    <r>
      <rPr>
        <b/>
        <sz val="11"/>
        <color theme="3"/>
        <rFont val="Calibri"/>
        <family val="2"/>
        <scheme val="minor"/>
      </rPr>
      <t xml:space="preserve"> (IMPORTANTE: Los valores reubicados se restan de la planilla superior, el total inicial no debe variar)</t>
    </r>
  </si>
  <si>
    <t>(Escribe origen)</t>
  </si>
  <si>
    <t>Total estimado (Millones Gs.)</t>
  </si>
  <si>
    <t>ACCIONES FUERA DE PRESUPUESTO Y DE ORIGEN DIFERENTE AL PRESUPUESTADO</t>
  </si>
  <si>
    <t>(Consultar si los origenes pueden ser también de rubros presupuestados?????)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</si>
  <si>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</si>
  <si>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r>
      <t xml:space="preserve">Gestiones sin costo NO PRESUPUESTADOS INICIALMENTE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</si>
  <si>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t>Datos que se dejaron para incluir en el año 2023 o datos para dejar como observación mientras no se ejecuten o se decidan eliminar</t>
  </si>
  <si>
    <t>Funcionamiento Consejo de Salud</t>
  </si>
  <si>
    <t>Consejo de Salud de Bella Vista</t>
  </si>
  <si>
    <t>Becas</t>
  </si>
  <si>
    <t>Bomberos 12 cuotas</t>
  </si>
  <si>
    <t>Bomberos C.U. 12 cuotas</t>
  </si>
  <si>
    <t>Cesnen Grau</t>
  </si>
  <si>
    <t>Cesar Baez</t>
  </si>
  <si>
    <t>Escuela de Basquetbol del Club Union</t>
  </si>
  <si>
    <t>FEBACU</t>
  </si>
  <si>
    <t>Apadem</t>
  </si>
  <si>
    <t>Aldea de Niños</t>
  </si>
  <si>
    <t>Albergue Ancianos (12 cuotas)</t>
  </si>
  <si>
    <t>AMCU (Planta de tratamiento de residuos sólidos)</t>
  </si>
  <si>
    <t>Apoyo a personas de escasos recursos</t>
  </si>
  <si>
    <t>Congreso de Turismo</t>
  </si>
  <si>
    <t>Consejo de Desarrollo Productivo</t>
  </si>
  <si>
    <t>Griselda Britos</t>
  </si>
  <si>
    <t>Cristian Britez</t>
  </si>
  <si>
    <t>Rene Ayala</t>
  </si>
  <si>
    <t>Otras Instituciones</t>
  </si>
  <si>
    <t>Lourdes Amarilla</t>
  </si>
  <si>
    <t>Estudios de Proyectos de Inversion</t>
  </si>
  <si>
    <t>Transferencias al Sector Privado</t>
  </si>
  <si>
    <t>Rener Ayala</t>
  </si>
  <si>
    <t>Reparaciones por Aseo , Mantenimiento y Reparaciones</t>
  </si>
  <si>
    <t>Otras Obras de Desarrollo (Empedrados)</t>
  </si>
  <si>
    <t>Consejo de Educación (Mensual)</t>
  </si>
  <si>
    <t>Construcciones de Obra de Uso Público (Escuela Nuevas y Reparaciones)</t>
  </si>
  <si>
    <t>Genuino/Royalties</t>
  </si>
  <si>
    <t>Convenio con Produsur, Consejo de Desarrollo y pequeños Productores</t>
  </si>
  <si>
    <t>7 niños</t>
  </si>
  <si>
    <t>15 Voluntarios</t>
  </si>
  <si>
    <t>8 Voluntarios</t>
  </si>
  <si>
    <t>18 funcionarios</t>
  </si>
  <si>
    <t>17 funcionarios</t>
  </si>
  <si>
    <t>577 alumnos</t>
  </si>
  <si>
    <t xml:space="preserve">285 alumnos </t>
  </si>
  <si>
    <t>63 Beneficiados</t>
  </si>
  <si>
    <t>125 niños</t>
  </si>
  <si>
    <t>334 personas de escasos recursos</t>
  </si>
  <si>
    <t>1500 personas</t>
  </si>
  <si>
    <t>150 camioneros</t>
  </si>
  <si>
    <t>156 alumnos</t>
  </si>
  <si>
    <t>250 pequeños productores</t>
  </si>
  <si>
    <t>237 personas</t>
  </si>
  <si>
    <t>PROGRAMA AÑO 2026</t>
  </si>
  <si>
    <t>Otras Obras de Desarrollo (Empedrados y Veredas)</t>
  </si>
  <si>
    <t>1054 alumnos</t>
  </si>
  <si>
    <t>Convenio con la Feria de Pequeños Productores, Consejo de Desarrollo y la Municipalidad de Bella Vista</t>
  </si>
  <si>
    <t xml:space="preserve">Pala Cargadora </t>
  </si>
  <si>
    <t>Asfaltado Microaglomerado Avda Marcial Samaniego de rotonda a parque</t>
  </si>
  <si>
    <t>Asfalto Bacheo desde rotonda a Bo San Jose</t>
  </si>
  <si>
    <t>Asfalto Bacheo Avda Marcial Samaniego desde calle los Yerbales a Puerto</t>
  </si>
  <si>
    <t>Veredas sobre Avda Marcial Samaniego 3ra Etapa</t>
  </si>
  <si>
    <t>Vereda sobre Avda Marcial Samaniego con Adoquin hacia Encanto</t>
  </si>
  <si>
    <t>Construccion de Bedenes, Reparaciones de Empedrados y entubamientos</t>
  </si>
  <si>
    <t>800 personas</t>
  </si>
  <si>
    <t>500 personas</t>
  </si>
  <si>
    <t>700 personas</t>
  </si>
  <si>
    <t>200 personas</t>
  </si>
  <si>
    <t>DRA. CAROLYN SALDAÑA</t>
  </si>
  <si>
    <t>EDUCACION</t>
  </si>
  <si>
    <t>PROF LOURDES AMARILLA</t>
  </si>
  <si>
    <t>DEPORTES</t>
  </si>
  <si>
    <t>HECTOR CABRAL</t>
  </si>
  <si>
    <t xml:space="preserve">WALTER MORINIGO </t>
  </si>
  <si>
    <t>ESTELA BRITEZ</t>
  </si>
  <si>
    <t>OSCAR SANABRIA</t>
  </si>
  <si>
    <t>RENE AYALA</t>
  </si>
  <si>
    <t>PLANIFICACION DISTRITAL</t>
  </si>
  <si>
    <t>CESNEN GRAU</t>
  </si>
  <si>
    <t>ELVIO KARTSCH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</si>
</sst>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 ;[Red]\-#,##0\ 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26"/>
      <color theme="3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8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Arial"/>
      <family val="2"/>
    </font>
    <font>
      <b/>
      <sz val="16"/>
      <color theme="5" tint="0.3999755851924192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double">
        <color theme="8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thin">
        <color theme="0"/>
      </left>
      <right style="thin">
        <color theme="0"/>
      </right>
      <top style="double">
        <color rgb="FFC00000"/>
      </top>
      <bottom/>
      <diagonal/>
    </border>
    <border>
      <left style="dotted">
        <color theme="0"/>
      </left>
      <right style="dotted">
        <color theme="0"/>
      </right>
      <top style="double">
        <color auto="1"/>
      </top>
      <bottom style="dotted">
        <color theme="0"/>
      </bottom>
      <diagonal/>
    </border>
    <border>
      <left/>
      <right style="medium">
        <color theme="0"/>
      </right>
      <top style="double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rgb="FFC00000"/>
      </left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 style="thick">
        <color rgb="FF002060"/>
      </right>
      <top style="double">
        <color rgb="FFC00000"/>
      </top>
      <bottom/>
      <diagonal/>
    </border>
    <border>
      <left style="thick">
        <color rgb="FF002060"/>
      </left>
      <right/>
      <top style="double">
        <color auto="1"/>
      </top>
      <bottom/>
      <diagonal/>
    </border>
    <border>
      <left style="medium">
        <color theme="0"/>
      </left>
      <right style="thick">
        <color rgb="FF002060"/>
      </right>
      <top style="double">
        <color auto="1"/>
      </top>
      <bottom style="medium">
        <color theme="0"/>
      </bottom>
      <diagonal/>
    </border>
    <border>
      <left style="thick">
        <color rgb="FF00206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dotted">
        <color auto="1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2060"/>
      </bottom>
      <diagonal/>
    </border>
    <border>
      <left/>
      <right style="double">
        <color auto="1"/>
      </right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 style="double">
        <color auto="1"/>
      </top>
      <bottom/>
      <diagonal/>
    </border>
    <border>
      <left style="thick">
        <color rgb="FFC0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C00000"/>
      </left>
      <right/>
      <top/>
      <bottom style="dotted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C00000"/>
      </bottom>
      <diagonal/>
    </border>
    <border>
      <left/>
      <right style="double">
        <color auto="1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3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/>
    <xf numFmtId="0" fontId="7" fillId="4" borderId="0" xfId="0" applyFont="1" applyFill="1"/>
    <xf numFmtId="0" fontId="7" fillId="4" borderId="1" xfId="0" applyFont="1" applyFill="1" applyBorder="1"/>
    <xf numFmtId="0" fontId="3" fillId="0" borderId="0" xfId="0" applyFont="1"/>
    <xf numFmtId="0" fontId="3" fillId="0" borderId="1" xfId="0" applyFont="1" applyBorder="1"/>
    <xf numFmtId="0" fontId="7" fillId="4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1" fillId="2" borderId="0" xfId="0" applyFont="1" applyFill="1"/>
    <xf numFmtId="0" fontId="0" fillId="0" borderId="5" xfId="0" applyBorder="1"/>
    <xf numFmtId="165" fontId="0" fillId="0" borderId="6" xfId="1" applyNumberFormat="1" applyFont="1" applyBorder="1"/>
    <xf numFmtId="0" fontId="16" fillId="10" borderId="0" xfId="0" applyFont="1" applyFill="1"/>
    <xf numFmtId="165" fontId="0" fillId="0" borderId="0" xfId="1" applyNumberFormat="1" applyFont="1" applyBorder="1"/>
    <xf numFmtId="165" fontId="12" fillId="10" borderId="12" xfId="0" applyNumberFormat="1" applyFont="1" applyFill="1" applyBorder="1" applyAlignment="1">
      <alignment horizontal="center"/>
    </xf>
    <xf numFmtId="165" fontId="11" fillId="10" borderId="13" xfId="0" applyNumberFormat="1" applyFont="1" applyFill="1" applyBorder="1" applyAlignment="1">
      <alignment horizontal="center"/>
    </xf>
    <xf numFmtId="165" fontId="11" fillId="10" borderId="14" xfId="0" applyNumberFormat="1" applyFont="1" applyFill="1" applyBorder="1" applyAlignment="1">
      <alignment horizontal="center"/>
    </xf>
    <xf numFmtId="165" fontId="12" fillId="10" borderId="2" xfId="0" applyNumberFormat="1" applyFont="1" applyFill="1" applyBorder="1" applyAlignment="1">
      <alignment horizontal="center"/>
    </xf>
    <xf numFmtId="166" fontId="0" fillId="3" borderId="3" xfId="0" applyNumberFormat="1" applyFill="1" applyBorder="1"/>
    <xf numFmtId="166" fontId="0" fillId="0" borderId="4" xfId="0" applyNumberFormat="1" applyBorder="1"/>
    <xf numFmtId="0" fontId="2" fillId="11" borderId="0" xfId="0" applyFont="1" applyFill="1"/>
    <xf numFmtId="0" fontId="18" fillId="12" borderId="16" xfId="0" applyFont="1" applyFill="1" applyBorder="1"/>
    <xf numFmtId="165" fontId="0" fillId="12" borderId="17" xfId="1" applyNumberFormat="1" applyFont="1" applyFill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4" fillId="3" borderId="0" xfId="1" applyNumberFormat="1" applyFont="1" applyFill="1" applyBorder="1"/>
    <xf numFmtId="165" fontId="17" fillId="10" borderId="11" xfId="0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0" fillId="0" borderId="22" xfId="0" applyBorder="1"/>
    <xf numFmtId="166" fontId="0" fillId="0" borderId="23" xfId="0" applyNumberFormat="1" applyBorder="1"/>
    <xf numFmtId="0" fontId="0" fillId="8" borderId="5" xfId="0" applyFill="1" applyBorder="1"/>
    <xf numFmtId="165" fontId="0" fillId="8" borderId="8" xfId="1" applyNumberFormat="1" applyFont="1" applyFill="1" applyBorder="1"/>
    <xf numFmtId="165" fontId="0" fillId="8" borderId="5" xfId="1" applyNumberFormat="1" applyFont="1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7" xfId="0" applyFill="1" applyBorder="1"/>
    <xf numFmtId="165" fontId="17" fillId="10" borderId="10" xfId="0" applyNumberFormat="1" applyFont="1" applyFill="1" applyBorder="1" applyAlignment="1">
      <alignment horizontal="center" wrapText="1"/>
    </xf>
    <xf numFmtId="0" fontId="0" fillId="8" borderId="15" xfId="0" applyFill="1" applyBorder="1"/>
    <xf numFmtId="0" fontId="18" fillId="8" borderId="16" xfId="0" applyFont="1" applyFill="1" applyBorder="1"/>
    <xf numFmtId="165" fontId="0" fillId="8" borderId="17" xfId="1" applyNumberFormat="1" applyFont="1" applyFill="1" applyBorder="1"/>
    <xf numFmtId="165" fontId="22" fillId="7" borderId="8" xfId="1" applyNumberFormat="1" applyFont="1" applyFill="1" applyBorder="1"/>
    <xf numFmtId="165" fontId="22" fillId="7" borderId="20" xfId="1" applyNumberFormat="1" applyFont="1" applyFill="1" applyBorder="1"/>
    <xf numFmtId="0" fontId="0" fillId="8" borderId="20" xfId="0" applyFill="1" applyBorder="1"/>
    <xf numFmtId="0" fontId="0" fillId="8" borderId="21" xfId="0" applyFill="1" applyBorder="1"/>
    <xf numFmtId="0" fontId="16" fillId="10" borderId="0" xfId="0" applyFont="1" applyFill="1" applyAlignment="1">
      <alignment horizontal="center"/>
    </xf>
    <xf numFmtId="0" fontId="24" fillId="5" borderId="0" xfId="0" applyFont="1" applyFill="1"/>
    <xf numFmtId="0" fontId="25" fillId="0" borderId="0" xfId="0" applyFont="1" applyAlignment="1">
      <alignment horizontal="center"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0" fillId="8" borderId="24" xfId="0" applyFill="1" applyBorder="1"/>
    <xf numFmtId="0" fontId="0" fillId="8" borderId="25" xfId="0" applyFill="1" applyBorder="1"/>
    <xf numFmtId="0" fontId="22" fillId="8" borderId="15" xfId="0" applyFont="1" applyFill="1" applyBorder="1"/>
    <xf numFmtId="0" fontId="0" fillId="0" borderId="27" xfId="0" applyBorder="1"/>
    <xf numFmtId="0" fontId="0" fillId="7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3" fillId="0" borderId="0" xfId="0" applyFont="1"/>
    <xf numFmtId="165" fontId="17" fillId="10" borderId="31" xfId="0" applyNumberFormat="1" applyFont="1" applyFill="1" applyBorder="1" applyAlignment="1">
      <alignment horizontal="center" wrapText="1"/>
    </xf>
    <xf numFmtId="0" fontId="12" fillId="10" borderId="32" xfId="0" applyFont="1" applyFill="1" applyBorder="1"/>
    <xf numFmtId="165" fontId="11" fillId="10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12" borderId="36" xfId="0" applyFill="1" applyBorder="1"/>
    <xf numFmtId="0" fontId="0" fillId="12" borderId="37" xfId="0" applyFill="1" applyBorder="1"/>
    <xf numFmtId="0" fontId="18" fillId="8" borderId="38" xfId="0" applyFont="1" applyFill="1" applyBorder="1"/>
    <xf numFmtId="165" fontId="0" fillId="8" borderId="39" xfId="1" applyNumberFormat="1" applyFont="1" applyFill="1" applyBorder="1"/>
    <xf numFmtId="165" fontId="22" fillId="7" borderId="40" xfId="1" applyNumberFormat="1" applyFont="1" applyFill="1" applyBorder="1"/>
    <xf numFmtId="0" fontId="0" fillId="8" borderId="41" xfId="0" applyFill="1" applyBorder="1"/>
    <xf numFmtId="165" fontId="0" fillId="0" borderId="38" xfId="1" applyNumberFormat="1" applyFont="1" applyBorder="1"/>
    <xf numFmtId="166" fontId="0" fillId="0" borderId="42" xfId="0" applyNumberFormat="1" applyBorder="1"/>
    <xf numFmtId="0" fontId="0" fillId="0" borderId="41" xfId="0" applyBorder="1"/>
    <xf numFmtId="0" fontId="0" fillId="0" borderId="38" xfId="0" applyBorder="1"/>
    <xf numFmtId="0" fontId="0" fillId="0" borderId="43" xfId="0" applyBorder="1"/>
    <xf numFmtId="0" fontId="2" fillId="0" borderId="0" xfId="0" applyFont="1"/>
    <xf numFmtId="0" fontId="21" fillId="0" borderId="0" xfId="0" applyFont="1"/>
    <xf numFmtId="0" fontId="27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2" fillId="10" borderId="49" xfId="0" applyFont="1" applyFill="1" applyBorder="1"/>
    <xf numFmtId="0" fontId="0" fillId="0" borderId="50" xfId="0" applyBorder="1" applyAlignment="1">
      <alignment horizontal="center"/>
    </xf>
    <xf numFmtId="0" fontId="0" fillId="12" borderId="51" xfId="0" applyFill="1" applyBorder="1"/>
    <xf numFmtId="0" fontId="0" fillId="12" borderId="52" xfId="0" applyFill="1" applyBorder="1"/>
    <xf numFmtId="0" fontId="18" fillId="8" borderId="53" xfId="0" applyFont="1" applyFill="1" applyBorder="1"/>
    <xf numFmtId="165" fontId="0" fillId="8" borderId="54" xfId="1" applyNumberFormat="1" applyFont="1" applyFill="1" applyBorder="1"/>
    <xf numFmtId="165" fontId="22" fillId="7" borderId="55" xfId="1" applyNumberFormat="1" applyFont="1" applyFill="1" applyBorder="1"/>
    <xf numFmtId="0" fontId="0" fillId="8" borderId="56" xfId="0" applyFill="1" applyBorder="1"/>
    <xf numFmtId="165" fontId="0" fillId="0" borderId="53" xfId="1" applyNumberFormat="1" applyFont="1" applyBorder="1"/>
    <xf numFmtId="166" fontId="0" fillId="0" borderId="57" xfId="0" applyNumberFormat="1" applyBorder="1"/>
    <xf numFmtId="0" fontId="0" fillId="0" borderId="56" xfId="0" applyBorder="1"/>
    <xf numFmtId="0" fontId="0" fillId="0" borderId="53" xfId="0" applyBorder="1"/>
    <xf numFmtId="0" fontId="0" fillId="0" borderId="58" xfId="0" applyBorder="1"/>
    <xf numFmtId="0" fontId="0" fillId="12" borderId="47" xfId="0" applyFill="1" applyBorder="1"/>
    <xf numFmtId="0" fontId="18" fillId="8" borderId="0" xfId="0" applyFont="1" applyFill="1"/>
    <xf numFmtId="165" fontId="0" fillId="8" borderId="59" xfId="1" applyNumberFormat="1" applyFont="1" applyFill="1" applyBorder="1"/>
    <xf numFmtId="165" fontId="22" fillId="7" borderId="60" xfId="1" applyNumberFormat="1" applyFont="1" applyFill="1" applyBorder="1"/>
    <xf numFmtId="0" fontId="0" fillId="8" borderId="61" xfId="0" applyFill="1" applyBorder="1"/>
    <xf numFmtId="0" fontId="0" fillId="0" borderId="61" xfId="0" applyBorder="1"/>
    <xf numFmtId="0" fontId="28" fillId="7" borderId="28" xfId="0" applyFont="1" applyFill="1" applyBorder="1"/>
    <xf numFmtId="0" fontId="20" fillId="7" borderId="0" xfId="0" applyFont="1" applyFill="1"/>
    <xf numFmtId="0" fontId="1" fillId="9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vertical="top"/>
    </xf>
    <xf numFmtId="0" fontId="3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0" fillId="4" borderId="0" xfId="0" applyFill="1" applyAlignment="1">
      <alignment vertical="center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9" fillId="4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8" borderId="5" xfId="0" applyFill="1" applyBorder="1" applyAlignment="1">
      <alignment vertical="justify" wrapText="1"/>
    </xf>
    <xf numFmtId="3" fontId="0" fillId="8" borderId="5" xfId="0" applyNumberFormat="1" applyFill="1" applyBorder="1"/>
    <xf numFmtId="0" fontId="0" fillId="6" borderId="34" xfId="0" applyFill="1" applyBorder="1" applyAlignment="1">
      <alignment horizontal="center"/>
    </xf>
    <xf numFmtId="0" fontId="3" fillId="6" borderId="8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165" fontId="17" fillId="10" borderId="26" xfId="0" applyNumberFormat="1" applyFont="1" applyFill="1" applyBorder="1" applyAlignment="1">
      <alignment horizontal="center" wrapText="1"/>
    </xf>
    <xf numFmtId="165" fontId="17" fillId="10" borderId="0" xfId="0" applyNumberFormat="1" applyFont="1" applyFill="1" applyAlignment="1">
      <alignment horizontal="center" wrapText="1"/>
    </xf>
    <xf numFmtId="0" fontId="28" fillId="7" borderId="45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5" fillId="5" borderId="38" xfId="0" applyFont="1" applyFill="1" applyBorder="1" applyAlignment="1">
      <alignment horizontal="center"/>
    </xf>
    <xf numFmtId="0" fontId="15" fillId="5" borderId="38" xfId="0" applyFont="1" applyFill="1" applyBorder="1" applyAlignment="1"/>
    <xf numFmtId="0" fontId="31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/>
    </xf>
    <xf numFmtId="0" fontId="31" fillId="10" borderId="0" xfId="0" applyFont="1" applyFill="1" applyAlignment="1">
      <alignment horizontal="center"/>
    </xf>
    <xf numFmtId="0" fontId="32" fillId="0" borderId="0" xfId="0" applyFont="1"/>
    <xf numFmtId="0" fontId="34" fillId="10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881744</xdr:colOff>
      <xdr:row>1</xdr:row>
      <xdr:rowOff>276225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C309CD2-90F5-4D4A-99D1-91B385D2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11286" cy="700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19054</xdr:rowOff>
    </xdr:from>
    <xdr:to>
      <xdr:col>1</xdr:col>
      <xdr:colOff>2112761</xdr:colOff>
      <xdr:row>1</xdr:row>
      <xdr:rowOff>130629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228CA80-9935-407A-B465-591C200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4"/>
          <a:ext cx="2262440" cy="536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2114550</xdr:colOff>
      <xdr:row>1</xdr:row>
      <xdr:rowOff>136792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8442A110-DEFD-4D04-8228-C37A75F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2266950" cy="53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25876</xdr:colOff>
      <xdr:row>2</xdr:row>
      <xdr:rowOff>180975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F3F6DA6-C35D-4D2C-A9F5-00D7C6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7905" cy="932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2246233</xdr:colOff>
      <xdr:row>1</xdr:row>
      <xdr:rowOff>206828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D0D7523-EDBD-4A9A-B98A-8986136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3062" cy="63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1</xdr:col>
      <xdr:colOff>2308535</xdr:colOff>
      <xdr:row>1</xdr:row>
      <xdr:rowOff>190500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D2ACAEA-49DA-40AE-8D0C-122F0DD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2460935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19052</xdr:rowOff>
    </xdr:from>
    <xdr:to>
      <xdr:col>2</xdr:col>
      <xdr:colOff>142762</xdr:colOff>
      <xdr:row>1</xdr:row>
      <xdr:rowOff>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1FDE56-68E4-4FF2-AFD0-A815FF2A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2"/>
          <a:ext cx="1789721" cy="41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1</xdr:col>
      <xdr:colOff>2688771</xdr:colOff>
      <xdr:row>2</xdr:row>
      <xdr:rowOff>209550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EF3CDC-9DCA-4925-A8DC-6D72030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2838450" cy="94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19052</xdr:rowOff>
    </xdr:from>
    <xdr:to>
      <xdr:col>2</xdr:col>
      <xdr:colOff>780220</xdr:colOff>
      <xdr:row>1</xdr:row>
      <xdr:rowOff>193964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5DFC40F6-56C4-4920-A134-0E9B4EAE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2"/>
          <a:ext cx="2427178" cy="604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2</xdr:col>
      <xdr:colOff>0</xdr:colOff>
      <xdr:row>1</xdr:row>
      <xdr:rowOff>221674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3F49146-3FCF-4754-A9A2-FA78104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2201141" cy="63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19053</xdr:rowOff>
    </xdr:from>
    <xdr:to>
      <xdr:col>1</xdr:col>
      <xdr:colOff>1731819</xdr:colOff>
      <xdr:row>1</xdr:row>
      <xdr:rowOff>62829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D928E144-8C8F-4372-9249-23441BB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3"/>
          <a:ext cx="1882486" cy="47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"/>
  <sheetViews>
    <sheetView showGridLines="0" topLeftCell="A13" zoomScale="70" zoomScaleNormal="70" workbookViewId="0">
      <selection activeCell="AF11" sqref="AF11"/>
    </sheetView>
  </sheetViews>
  <sheetFormatPr baseColWidth="10" defaultRowHeight="14.4" x14ac:dyDescent="0.3"/>
  <cols>
    <col min="1" max="1" width="3" bestFit="1" customWidth="1"/>
    <col min="2" max="2" width="31" customWidth="1"/>
    <col min="3" max="3" width="13.5546875" customWidth="1"/>
    <col min="4" max="4" width="23.21875" customWidth="1"/>
    <col min="5" max="5" width="14.33203125" hidden="1" customWidth="1"/>
    <col min="6" max="6" width="14.109375" hidden="1" customWidth="1"/>
    <col min="7" max="7" width="12.88671875" hidden="1" customWidth="1"/>
    <col min="8" max="8" width="13.109375" hidden="1" customWidth="1"/>
    <col min="9" max="9" width="13" hidden="1" customWidth="1"/>
    <col min="10" max="10" width="12.44140625" hidden="1" customWidth="1"/>
    <col min="11" max="11" width="12.88671875" hidden="1" customWidth="1"/>
    <col min="12" max="12" width="13.6640625" hidden="1" customWidth="1"/>
    <col min="13" max="13" width="12.44140625" hidden="1" customWidth="1"/>
    <col min="14" max="14" width="13" hidden="1" customWidth="1"/>
    <col min="15" max="15" width="12.88671875" hidden="1" customWidth="1"/>
    <col min="16" max="16" width="13.5546875" hidden="1" customWidth="1"/>
    <col min="17" max="17" width="13.88671875" hidden="1" customWidth="1"/>
    <col min="18" max="18" width="12.33203125" hidden="1" customWidth="1"/>
    <col min="22" max="22" width="13.33203125" customWidth="1"/>
  </cols>
  <sheetData>
    <row r="1" spans="1:27" ht="33.6" x14ac:dyDescent="0.3">
      <c r="F1" s="57" t="s">
        <v>185</v>
      </c>
    </row>
    <row r="2" spans="1:27" ht="25.8" x14ac:dyDescent="0.5">
      <c r="D2" s="55" t="s">
        <v>26</v>
      </c>
      <c r="E2" s="55">
        <v>1</v>
      </c>
      <c r="F2" s="22" t="s">
        <v>0</v>
      </c>
      <c r="G2" s="22"/>
      <c r="H2" s="22"/>
      <c r="I2" s="22"/>
      <c r="S2" s="55" t="s">
        <v>0</v>
      </c>
    </row>
    <row r="3" spans="1:27" ht="18.600000000000001" thickBot="1" x14ac:dyDescent="0.4">
      <c r="D3" s="59" t="s">
        <v>121</v>
      </c>
      <c r="E3" s="58"/>
      <c r="F3" s="58" t="s">
        <v>101</v>
      </c>
      <c r="G3" s="56"/>
      <c r="H3" s="56"/>
      <c r="I3" s="56"/>
      <c r="S3" s="148" t="s">
        <v>200</v>
      </c>
      <c r="T3" s="148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572508000</v>
      </c>
      <c r="D6" s="36" t="s">
        <v>97</v>
      </c>
      <c r="E6" s="25">
        <f t="shared" ref="E6:P6" si="0">SUM(E7:E21)</f>
        <v>108060755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108060755</v>
      </c>
      <c r="R6" s="28">
        <f>+Q6-C6</f>
        <v>-464447245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ca="1">SUM(X7:X21)</f>
        <v>0</v>
      </c>
      <c r="Y6" s="26">
        <f ca="1">SUM(Y7:Y21)</f>
        <v>0</v>
      </c>
      <c r="Z6" s="26">
        <f ca="1">SUM(Z7:Z21)</f>
        <v>0</v>
      </c>
      <c r="AA6" s="71">
        <f>SUM(AA7:AA21)</f>
        <v>1</v>
      </c>
    </row>
    <row r="7" spans="1:27" x14ac:dyDescent="0.3">
      <c r="A7" s="72">
        <v>1</v>
      </c>
      <c r="B7" s="41" t="s">
        <v>140</v>
      </c>
      <c r="C7" s="43">
        <v>572508000</v>
      </c>
      <c r="D7" s="51" t="s">
        <v>141</v>
      </c>
      <c r="E7" s="136">
        <v>108060755</v>
      </c>
      <c r="F7" s="136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136">
        <v>0</v>
      </c>
      <c r="Q7" s="21">
        <f>SUM(E7:P7)</f>
        <v>108060755</v>
      </c>
      <c r="R7" s="29">
        <f>+Q7-C7</f>
        <v>-464447245</v>
      </c>
      <c r="S7" s="37"/>
      <c r="T7" s="37"/>
      <c r="V7" s="48" t="s">
        <v>168</v>
      </c>
      <c r="W7">
        <f ca="1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46"/>
      <c r="Q8" s="21"/>
      <c r="R8" s="29">
        <f>+Q8-C8</f>
        <v>0</v>
      </c>
      <c r="S8" s="37"/>
      <c r="T8" s="37"/>
      <c r="V8" s="48" t="s">
        <v>46</v>
      </c>
      <c r="W8">
        <f ca="1">IF(V8=$W$14,Q8,0)</f>
        <v>0</v>
      </c>
      <c r="X8">
        <f ca="1">IF(V8=$X$14,Q8,0)</f>
        <v>0</v>
      </c>
      <c r="Y8">
        <f ca="1">IF(V8=$Y$14,Q8,0)</f>
        <v>0</v>
      </c>
      <c r="Z8">
        <f ca="1">IF(V8=$Z$14,Q8,0)</f>
        <v>0</v>
      </c>
      <c r="AA8" s="73">
        <f t="shared" ref="AA8:AA21" si="1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ref="Q9" si="2">SUM(E9:P9)</f>
        <v>0</v>
      </c>
      <c r="R9" s="29">
        <f>+Q9-C9</f>
        <v>0</v>
      </c>
      <c r="S9" s="37"/>
      <c r="T9" s="37"/>
      <c r="V9" s="48"/>
      <c r="W9">
        <f t="shared" ref="W9:W21" ca="1" si="3">IF(V9=$W$14,Q9,0)</f>
        <v>0</v>
      </c>
      <c r="X9">
        <f t="shared" ref="X9:X21" ca="1" si="4">IF(V9=$X$14,Q9,0)</f>
        <v>0</v>
      </c>
      <c r="Y9">
        <f ca="1">IF(V9=$Y$14,Q9,0)</f>
        <v>0</v>
      </c>
      <c r="Z9">
        <f ca="1">IF(V9=$Z$14,Q9,0)</f>
        <v>0</v>
      </c>
      <c r="AA9" s="73">
        <f t="shared" si="1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ref="Q10:Q14" si="5">SUM(E10:P10)</f>
        <v>0</v>
      </c>
      <c r="R10" s="29">
        <f t="shared" ref="R10:R14" si="6">+Q10-C10</f>
        <v>0</v>
      </c>
      <c r="S10" s="37"/>
      <c r="T10" s="37"/>
      <c r="V10" s="48"/>
      <c r="W10">
        <f t="shared" ca="1" si="3"/>
        <v>0</v>
      </c>
      <c r="X10">
        <f t="shared" ca="1" si="4"/>
        <v>0</v>
      </c>
      <c r="Y10">
        <f t="shared" ref="Y10:Y21" ca="1" si="7">IF(V10=$Y$14,Q10,0)</f>
        <v>0</v>
      </c>
      <c r="Z10">
        <f t="shared" ref="Z10:Z21" ca="1" si="8">IF(V10=$Z$14,Q10,0)</f>
        <v>0</v>
      </c>
      <c r="AA10" s="73">
        <f t="shared" si="1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5"/>
        <v>0</v>
      </c>
      <c r="R11" s="29">
        <f t="shared" si="6"/>
        <v>0</v>
      </c>
      <c r="S11" s="37"/>
      <c r="T11" s="37"/>
      <c r="V11" s="48"/>
      <c r="W11">
        <f t="shared" ca="1" si="3"/>
        <v>0</v>
      </c>
      <c r="X11">
        <f t="shared" ca="1" si="4"/>
        <v>0</v>
      </c>
      <c r="Y11">
        <f t="shared" ca="1" si="7"/>
        <v>0</v>
      </c>
      <c r="Z11">
        <f t="shared" ca="1" si="8"/>
        <v>0</v>
      </c>
      <c r="AA11" s="73">
        <f t="shared" si="1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3"/>
        <v>0</v>
      </c>
      <c r="X12">
        <f t="shared" ca="1" si="4"/>
        <v>0</v>
      </c>
      <c r="Y12">
        <f t="shared" ca="1" si="7"/>
        <v>0</v>
      </c>
      <c r="Z12">
        <f t="shared" ca="1" si="8"/>
        <v>0</v>
      </c>
      <c r="AA12" s="73">
        <f t="shared" si="1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3"/>
        <v>0</v>
      </c>
      <c r="X13">
        <f t="shared" ca="1" si="4"/>
        <v>0</v>
      </c>
      <c r="Y13">
        <f t="shared" ca="1" si="7"/>
        <v>0</v>
      </c>
      <c r="Z13">
        <f t="shared" ca="1" si="8"/>
        <v>0</v>
      </c>
      <c r="AA13" s="73">
        <f t="shared" si="1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3"/>
        <v>0</v>
      </c>
      <c r="X14">
        <f t="shared" ca="1" si="4"/>
        <v>0</v>
      </c>
      <c r="Y14">
        <f t="shared" ca="1" si="7"/>
        <v>0</v>
      </c>
      <c r="Z14">
        <f t="shared" ca="1" si="8"/>
        <v>0</v>
      </c>
      <c r="AA14" s="73">
        <f t="shared" si="1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ref="Q15:Q16" si="9">SUM(E15:P15)</f>
        <v>0</v>
      </c>
      <c r="R15" s="29">
        <f t="shared" ref="R15:R16" si="10">+Q15-C15</f>
        <v>0</v>
      </c>
      <c r="S15" s="37"/>
      <c r="T15" s="37"/>
      <c r="V15" s="48"/>
      <c r="W15">
        <f t="shared" ref="W15:W20" ca="1" si="11">IF(V15=$W$14,Q15,0)</f>
        <v>0</v>
      </c>
      <c r="X15">
        <f t="shared" ca="1" si="4"/>
        <v>0</v>
      </c>
      <c r="Y15">
        <f t="shared" ca="1" si="7"/>
        <v>0</v>
      </c>
      <c r="Z15">
        <f t="shared" ca="1" si="8"/>
        <v>0</v>
      </c>
      <c r="AA15" s="73">
        <f t="shared" si="1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9"/>
        <v>0</v>
      </c>
      <c r="R16" s="29">
        <f t="shared" si="10"/>
        <v>0</v>
      </c>
      <c r="S16" s="37"/>
      <c r="T16" s="37"/>
      <c r="V16" s="48"/>
      <c r="W16">
        <f t="shared" ca="1" si="11"/>
        <v>0</v>
      </c>
      <c r="X16">
        <f t="shared" ca="1" si="4"/>
        <v>0</v>
      </c>
      <c r="Y16">
        <f t="shared" ca="1" si="7"/>
        <v>0</v>
      </c>
      <c r="Z16">
        <f t="shared" ca="1" si="8"/>
        <v>0</v>
      </c>
      <c r="AA16" s="73">
        <f t="shared" si="1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ref="Q17:Q21" si="12">SUM(E17:P17)</f>
        <v>0</v>
      </c>
      <c r="R17" s="29">
        <f t="shared" ref="R17:R21" si="13">+Q17-C17</f>
        <v>0</v>
      </c>
      <c r="S17" s="37"/>
      <c r="T17" s="37"/>
      <c r="V17" s="48"/>
      <c r="W17">
        <f t="shared" ca="1" si="11"/>
        <v>0</v>
      </c>
      <c r="X17">
        <f t="shared" ca="1" si="4"/>
        <v>0</v>
      </c>
      <c r="Y17">
        <f t="shared" ca="1" si="7"/>
        <v>0</v>
      </c>
      <c r="Z17">
        <f t="shared" ca="1" si="8"/>
        <v>0</v>
      </c>
      <c r="AA17" s="73">
        <f t="shared" si="1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2"/>
        <v>0</v>
      </c>
      <c r="R18" s="29">
        <f t="shared" si="13"/>
        <v>0</v>
      </c>
      <c r="S18" s="37"/>
      <c r="T18" s="37"/>
      <c r="V18" s="48"/>
      <c r="W18">
        <f t="shared" ca="1" si="11"/>
        <v>0</v>
      </c>
      <c r="X18">
        <f t="shared" ca="1" si="4"/>
        <v>0</v>
      </c>
      <c r="Y18">
        <f t="shared" ca="1" si="7"/>
        <v>0</v>
      </c>
      <c r="Z18">
        <f t="shared" ca="1" si="8"/>
        <v>0</v>
      </c>
      <c r="AA18" s="73">
        <f t="shared" si="1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2"/>
        <v>0</v>
      </c>
      <c r="R19" s="29">
        <f t="shared" si="13"/>
        <v>0</v>
      </c>
      <c r="S19" s="37"/>
      <c r="T19" s="37"/>
      <c r="V19" s="48"/>
      <c r="W19">
        <f t="shared" ca="1" si="11"/>
        <v>0</v>
      </c>
      <c r="X19">
        <f t="shared" ca="1" si="4"/>
        <v>0</v>
      </c>
      <c r="Y19">
        <f t="shared" ca="1" si="7"/>
        <v>0</v>
      </c>
      <c r="Z19">
        <f t="shared" ca="1" si="8"/>
        <v>0</v>
      </c>
      <c r="AA19" s="73">
        <f t="shared" si="1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12"/>
        <v>0</v>
      </c>
      <c r="R20" s="29">
        <f t="shared" si="13"/>
        <v>0</v>
      </c>
      <c r="S20" s="37"/>
      <c r="T20" s="37"/>
      <c r="V20" s="48"/>
      <c r="W20">
        <f t="shared" ca="1" si="11"/>
        <v>0</v>
      </c>
      <c r="X20">
        <f t="shared" ca="1" si="4"/>
        <v>0</v>
      </c>
      <c r="Y20">
        <f t="shared" ca="1" si="7"/>
        <v>0</v>
      </c>
      <c r="Z20">
        <f t="shared" ca="1" si="8"/>
        <v>0</v>
      </c>
      <c r="AA20" s="73">
        <f t="shared" si="1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12"/>
        <v>0</v>
      </c>
      <c r="R21" s="29">
        <f t="shared" si="13"/>
        <v>0</v>
      </c>
      <c r="S21" s="37"/>
      <c r="T21" s="37"/>
      <c r="V21" s="48"/>
      <c r="W21">
        <f t="shared" ca="1" si="3"/>
        <v>0</v>
      </c>
      <c r="X21">
        <f t="shared" ca="1" si="4"/>
        <v>0</v>
      </c>
      <c r="Y21">
        <f t="shared" ca="1" si="7"/>
        <v>0</v>
      </c>
      <c r="Z21">
        <f t="shared" ca="1" si="8"/>
        <v>0</v>
      </c>
      <c r="AA21" s="73">
        <f t="shared" si="1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14">SUM(E24:E28)</f>
        <v>0</v>
      </c>
      <c r="F23" s="35">
        <f t="shared" si="14"/>
        <v>0</v>
      </c>
      <c r="G23" s="35">
        <f t="shared" si="14"/>
        <v>0</v>
      </c>
      <c r="H23" s="35">
        <f t="shared" si="14"/>
        <v>0</v>
      </c>
      <c r="I23" s="35">
        <f t="shared" si="14"/>
        <v>0</v>
      </c>
      <c r="J23" s="35">
        <f t="shared" si="14"/>
        <v>0</v>
      </c>
      <c r="K23" s="35">
        <f t="shared" si="14"/>
        <v>0</v>
      </c>
      <c r="L23" s="35">
        <f t="shared" si="14"/>
        <v>0</v>
      </c>
      <c r="M23" s="35">
        <f t="shared" si="14"/>
        <v>0</v>
      </c>
      <c r="N23" s="35">
        <f t="shared" si="14"/>
        <v>0</v>
      </c>
      <c r="O23" s="35">
        <f t="shared" si="14"/>
        <v>0</v>
      </c>
      <c r="P23" s="35">
        <f t="shared" si="14"/>
        <v>0</v>
      </c>
      <c r="Q23" s="35">
        <f>SUM(Q24:Q28)</f>
        <v>0</v>
      </c>
      <c r="R23" s="29"/>
      <c r="S23" s="35">
        <f>SUM(S24:S28)</f>
        <v>2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>
        <v>0</v>
      </c>
      <c r="P24" s="41"/>
      <c r="Q24" s="23">
        <f>SUM(E24:P24)</f>
        <v>0</v>
      </c>
      <c r="R24" s="29"/>
      <c r="S24" s="20">
        <v>2</v>
      </c>
      <c r="T24" s="20"/>
      <c r="AA24" s="73"/>
    </row>
    <row r="25" spans="1:30" x14ac:dyDescent="0.3">
      <c r="A25" s="74">
        <v>2</v>
      </c>
      <c r="B25" s="41"/>
      <c r="C25" s="43"/>
      <c r="D25" s="51"/>
      <c r="E25" s="136"/>
      <c r="F25" s="136"/>
      <c r="G25" s="136"/>
      <c r="H25" s="136"/>
      <c r="I25" s="41"/>
      <c r="J25" s="41"/>
      <c r="K25" s="41"/>
      <c r="L25" s="41"/>
      <c r="M25" s="41"/>
      <c r="N25" s="41"/>
      <c r="O25" s="41"/>
      <c r="P25" s="41"/>
      <c r="Q25" s="23">
        <f t="shared" ref="Q25:Q28" si="15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5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5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5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572508000</v>
      </c>
      <c r="D32" s="36" t="s">
        <v>97</v>
      </c>
      <c r="E32" s="25">
        <f t="shared" ref="E32:P32" si="16">SUM(E33:E51)</f>
        <v>108060755</v>
      </c>
      <c r="F32" s="25">
        <f t="shared" si="16"/>
        <v>0</v>
      </c>
      <c r="G32" s="25">
        <f t="shared" si="16"/>
        <v>0</v>
      </c>
      <c r="H32" s="25">
        <f t="shared" si="16"/>
        <v>0</v>
      </c>
      <c r="I32" s="25">
        <f t="shared" si="16"/>
        <v>0</v>
      </c>
      <c r="J32" s="25">
        <f t="shared" si="16"/>
        <v>0</v>
      </c>
      <c r="K32" s="25">
        <f t="shared" si="16"/>
        <v>0</v>
      </c>
      <c r="L32" s="25">
        <f t="shared" si="16"/>
        <v>0</v>
      </c>
      <c r="M32" s="25">
        <f t="shared" si="16"/>
        <v>0</v>
      </c>
      <c r="N32" s="25">
        <f t="shared" si="16"/>
        <v>0</v>
      </c>
      <c r="O32" s="25">
        <f t="shared" si="16"/>
        <v>0</v>
      </c>
      <c r="P32" s="25">
        <f t="shared" si="16"/>
        <v>0</v>
      </c>
      <c r="Q32" s="27">
        <f>SUM(E32:P32)</f>
        <v>108060755</v>
      </c>
      <c r="R32" s="28">
        <f>+Q32-C32</f>
        <v>-464447245</v>
      </c>
      <c r="S32" s="27">
        <f>SUM(S33:S51)</f>
        <v>0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ca="1">SUM(X33:X47)</f>
        <v>0</v>
      </c>
      <c r="Y32" s="26">
        <f ca="1">SUM(Y33:Y47)</f>
        <v>0</v>
      </c>
      <c r="Z32" s="26">
        <f ca="1">SUM(Z33:Z47)</f>
        <v>0</v>
      </c>
      <c r="AA32" s="26">
        <f t="shared" ref="AA32:AB32" si="17">SUM(AA33:AA47)</f>
        <v>1</v>
      </c>
      <c r="AB32" s="26">
        <f t="shared" si="17"/>
        <v>1</v>
      </c>
      <c r="AD32" s="92"/>
    </row>
    <row r="33" spans="1:30" x14ac:dyDescent="0.3">
      <c r="A33" s="94">
        <v>1</v>
      </c>
      <c r="B33" s="41" t="s">
        <v>140</v>
      </c>
      <c r="C33" s="43">
        <v>572508000</v>
      </c>
      <c r="D33" s="51" t="s">
        <v>141</v>
      </c>
      <c r="E33" s="136">
        <v>108060755</v>
      </c>
      <c r="F33" s="136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136">
        <v>0</v>
      </c>
      <c r="Q33" s="21">
        <f>SUM(E33:P33)</f>
        <v>108060755</v>
      </c>
      <c r="R33" s="29">
        <f>+Q33-C33</f>
        <v>-464447245</v>
      </c>
      <c r="S33" s="37" t="s">
        <v>174</v>
      </c>
      <c r="T33" s="37"/>
      <c r="V33" s="48"/>
      <c r="W33">
        <f t="shared" ref="W33:W47" ca="1" si="18">IF(V33=$W$14,Q33,0)</f>
        <v>0</v>
      </c>
      <c r="X33">
        <f t="shared" ref="X33:X47" ca="1" si="19">IF(V33=$X$14,Q33,0)</f>
        <v>0</v>
      </c>
      <c r="Y33">
        <f t="shared" ref="Y33:Y47" ca="1" si="20">IF(V33=$Y$14,Q33,0)</f>
        <v>0</v>
      </c>
      <c r="Z33">
        <f t="shared" ref="Z33:Z47" ca="1" si="2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46"/>
      <c r="Q34" s="21"/>
      <c r="R34" s="29">
        <f>+Q34-C34</f>
        <v>0</v>
      </c>
      <c r="S34" s="37"/>
      <c r="T34" s="37"/>
      <c r="V34" s="48"/>
      <c r="W34">
        <f t="shared" ca="1" si="18"/>
        <v>0</v>
      </c>
      <c r="X34">
        <f t="shared" ca="1" si="19"/>
        <v>0</v>
      </c>
      <c r="Y34">
        <f t="shared" ca="1" si="20"/>
        <v>0</v>
      </c>
      <c r="Z34">
        <f t="shared" ca="1" si="21"/>
        <v>0</v>
      </c>
      <c r="AA34">
        <f t="shared" ref="AA34:AA35" si="22">IF(C34&gt;0,1,0)</f>
        <v>0</v>
      </c>
      <c r="AB34">
        <f t="shared" ref="AB34:AB35" si="23">IF(Q34&gt;0,1,0)</f>
        <v>0</v>
      </c>
      <c r="AC34">
        <f t="shared" ref="AC34:AC35" si="24">+AA34+AB34</f>
        <v>0</v>
      </c>
      <c r="AD34" s="92">
        <f t="shared" ref="AD34:AD35" si="25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ref="Q35:Q47" si="26">SUM(E35:P35)</f>
        <v>0</v>
      </c>
      <c r="R35" s="29">
        <f>+Q35-C35</f>
        <v>0</v>
      </c>
      <c r="S35" s="37"/>
      <c r="T35" s="37"/>
      <c r="V35" s="48"/>
      <c r="W35">
        <f t="shared" ca="1" si="18"/>
        <v>0</v>
      </c>
      <c r="X35">
        <f t="shared" ca="1" si="19"/>
        <v>0</v>
      </c>
      <c r="Y35">
        <f t="shared" ca="1" si="20"/>
        <v>0</v>
      </c>
      <c r="Z35">
        <f t="shared" ca="1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  <c r="AD35" s="92">
        <f t="shared" si="25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26"/>
        <v>0</v>
      </c>
      <c r="R36" s="29">
        <f t="shared" ref="R36:R47" si="27">+Q36-C36</f>
        <v>0</v>
      </c>
      <c r="S36" s="37"/>
      <c r="T36" s="37"/>
      <c r="V36" s="48"/>
      <c r="W36">
        <f t="shared" ca="1" si="18"/>
        <v>0</v>
      </c>
      <c r="X36">
        <f t="shared" ca="1" si="19"/>
        <v>0</v>
      </c>
      <c r="Y36">
        <f t="shared" ca="1" si="20"/>
        <v>0</v>
      </c>
      <c r="Z36">
        <f t="shared" ca="1" si="21"/>
        <v>0</v>
      </c>
      <c r="AA36">
        <f t="shared" ref="AA36:AA47" si="28">IF(C36&gt;0,1,0)</f>
        <v>0</v>
      </c>
      <c r="AB36">
        <f t="shared" ref="AB36:AB47" si="29">IF(Q36&gt;0,1,0)</f>
        <v>0</v>
      </c>
      <c r="AC36">
        <f t="shared" ref="AC36:AC47" si="30">+AA36+AB36</f>
        <v>0</v>
      </c>
      <c r="AD36" s="92">
        <f t="shared" ref="AD36:AD47" si="31">IF(AC36=1,"Pendiente",IF(AC36=2,"Avance",0))</f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26"/>
        <v>0</v>
      </c>
      <c r="R37" s="29">
        <f t="shared" si="27"/>
        <v>0</v>
      </c>
      <c r="S37" s="37"/>
      <c r="T37" s="37"/>
      <c r="V37" s="48"/>
      <c r="W37">
        <f t="shared" ca="1" si="18"/>
        <v>0</v>
      </c>
      <c r="X37">
        <f t="shared" ca="1" si="19"/>
        <v>0</v>
      </c>
      <c r="Y37">
        <f t="shared" ca="1" si="20"/>
        <v>0</v>
      </c>
      <c r="Z37">
        <f t="shared" ca="1" si="21"/>
        <v>0</v>
      </c>
      <c r="AA37">
        <f t="shared" si="28"/>
        <v>0</v>
      </c>
      <c r="AB37">
        <f t="shared" si="29"/>
        <v>0</v>
      </c>
      <c r="AC37">
        <f t="shared" si="30"/>
        <v>0</v>
      </c>
      <c r="AD37" s="92">
        <f t="shared" si="31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26"/>
        <v>0</v>
      </c>
      <c r="R38" s="29">
        <f t="shared" si="27"/>
        <v>0</v>
      </c>
      <c r="S38" s="37"/>
      <c r="T38" s="37"/>
      <c r="V38" s="48"/>
      <c r="W38">
        <f t="shared" ca="1" si="18"/>
        <v>0</v>
      </c>
      <c r="X38">
        <f t="shared" ca="1" si="19"/>
        <v>0</v>
      </c>
      <c r="Y38">
        <f t="shared" ca="1" si="20"/>
        <v>0</v>
      </c>
      <c r="Z38">
        <f t="shared" ca="1" si="21"/>
        <v>0</v>
      </c>
      <c r="AA38">
        <f t="shared" si="28"/>
        <v>0</v>
      </c>
      <c r="AB38">
        <f t="shared" si="29"/>
        <v>0</v>
      </c>
      <c r="AC38">
        <f t="shared" si="30"/>
        <v>0</v>
      </c>
      <c r="AD38" s="92">
        <f t="shared" si="31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6"/>
        <v>0</v>
      </c>
      <c r="R39" s="29">
        <f t="shared" si="27"/>
        <v>0</v>
      </c>
      <c r="S39" s="37"/>
      <c r="T39" s="37"/>
      <c r="V39" s="48"/>
      <c r="W39">
        <f t="shared" ca="1" si="18"/>
        <v>0</v>
      </c>
      <c r="X39">
        <f t="shared" ca="1" si="19"/>
        <v>0</v>
      </c>
      <c r="Y39">
        <f t="shared" ca="1" si="20"/>
        <v>0</v>
      </c>
      <c r="Z39">
        <f t="shared" ca="1" si="21"/>
        <v>0</v>
      </c>
      <c r="AA39">
        <f t="shared" si="28"/>
        <v>0</v>
      </c>
      <c r="AB39">
        <f t="shared" si="29"/>
        <v>0</v>
      </c>
      <c r="AC39">
        <f t="shared" si="30"/>
        <v>0</v>
      </c>
      <c r="AD39" s="92">
        <f t="shared" si="31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6"/>
        <v>0</v>
      </c>
      <c r="R40" s="29">
        <f t="shared" si="27"/>
        <v>0</v>
      </c>
      <c r="S40" s="37"/>
      <c r="T40" s="37"/>
      <c r="V40" s="48"/>
      <c r="W40">
        <f t="shared" ca="1" si="18"/>
        <v>0</v>
      </c>
      <c r="X40">
        <f t="shared" ca="1" si="19"/>
        <v>0</v>
      </c>
      <c r="Y40">
        <f t="shared" ca="1" si="20"/>
        <v>0</v>
      </c>
      <c r="Z40">
        <f t="shared" ca="1" si="21"/>
        <v>0</v>
      </c>
      <c r="AA40">
        <f t="shared" si="28"/>
        <v>0</v>
      </c>
      <c r="AB40">
        <f t="shared" si="29"/>
        <v>0</v>
      </c>
      <c r="AC40">
        <f t="shared" si="30"/>
        <v>0</v>
      </c>
      <c r="AD40" s="92">
        <f t="shared" si="31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6"/>
        <v>0</v>
      </c>
      <c r="R41" s="29">
        <f t="shared" si="27"/>
        <v>0</v>
      </c>
      <c r="S41" s="37"/>
      <c r="T41" s="37"/>
      <c r="V41" s="48"/>
      <c r="W41">
        <f t="shared" ca="1" si="18"/>
        <v>0</v>
      </c>
      <c r="X41">
        <f t="shared" ca="1" si="19"/>
        <v>0</v>
      </c>
      <c r="Y41">
        <f t="shared" ca="1" si="20"/>
        <v>0</v>
      </c>
      <c r="Z41">
        <f t="shared" ca="1" si="21"/>
        <v>0</v>
      </c>
      <c r="AA41">
        <f t="shared" si="28"/>
        <v>0</v>
      </c>
      <c r="AB41">
        <f t="shared" si="29"/>
        <v>0</v>
      </c>
      <c r="AC41">
        <f t="shared" si="30"/>
        <v>0</v>
      </c>
      <c r="AD41" s="92">
        <f t="shared" si="31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6"/>
        <v>0</v>
      </c>
      <c r="R42" s="29">
        <f t="shared" si="27"/>
        <v>0</v>
      </c>
      <c r="S42" s="37"/>
      <c r="T42" s="37"/>
      <c r="V42" s="48"/>
      <c r="W42">
        <f t="shared" ca="1" si="18"/>
        <v>0</v>
      </c>
      <c r="X42">
        <f t="shared" ca="1" si="19"/>
        <v>0</v>
      </c>
      <c r="Y42">
        <f t="shared" ca="1" si="20"/>
        <v>0</v>
      </c>
      <c r="Z42">
        <f t="shared" ca="1" si="21"/>
        <v>0</v>
      </c>
      <c r="AA42">
        <f t="shared" si="28"/>
        <v>0</v>
      </c>
      <c r="AB42">
        <f t="shared" si="29"/>
        <v>0</v>
      </c>
      <c r="AC42">
        <f t="shared" si="30"/>
        <v>0</v>
      </c>
      <c r="AD42" s="92">
        <f t="shared" si="31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6"/>
        <v>0</v>
      </c>
      <c r="R43" s="29">
        <f t="shared" si="27"/>
        <v>0</v>
      </c>
      <c r="S43" s="37"/>
      <c r="T43" s="37"/>
      <c r="V43" s="48"/>
      <c r="W43">
        <f t="shared" ca="1" si="18"/>
        <v>0</v>
      </c>
      <c r="X43">
        <f t="shared" ca="1" si="19"/>
        <v>0</v>
      </c>
      <c r="Y43">
        <f t="shared" ca="1" si="20"/>
        <v>0</v>
      </c>
      <c r="Z43">
        <f t="shared" ca="1" si="21"/>
        <v>0</v>
      </c>
      <c r="AA43">
        <f t="shared" si="28"/>
        <v>0</v>
      </c>
      <c r="AB43">
        <f t="shared" si="29"/>
        <v>0</v>
      </c>
      <c r="AC43">
        <f t="shared" si="30"/>
        <v>0</v>
      </c>
      <c r="AD43" s="92">
        <f t="shared" si="31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6"/>
        <v>0</v>
      </c>
      <c r="R44" s="29">
        <f t="shared" si="27"/>
        <v>0</v>
      </c>
      <c r="S44" s="37"/>
      <c r="T44" s="37"/>
      <c r="V44" s="48"/>
      <c r="W44">
        <f t="shared" ca="1" si="18"/>
        <v>0</v>
      </c>
      <c r="X44">
        <f t="shared" ca="1" si="19"/>
        <v>0</v>
      </c>
      <c r="Y44">
        <f t="shared" ca="1" si="20"/>
        <v>0</v>
      </c>
      <c r="Z44">
        <f t="shared" ca="1" si="21"/>
        <v>0</v>
      </c>
      <c r="AA44">
        <f t="shared" si="28"/>
        <v>0</v>
      </c>
      <c r="AB44">
        <f t="shared" si="29"/>
        <v>0</v>
      </c>
      <c r="AC44">
        <f t="shared" si="30"/>
        <v>0</v>
      </c>
      <c r="AD44" s="92">
        <f t="shared" si="31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6"/>
        <v>0</v>
      </c>
      <c r="R45" s="29">
        <f t="shared" si="27"/>
        <v>0</v>
      </c>
      <c r="S45" s="37"/>
      <c r="T45" s="37"/>
      <c r="V45" s="48"/>
      <c r="W45">
        <f t="shared" ca="1" si="18"/>
        <v>0</v>
      </c>
      <c r="X45">
        <f t="shared" ca="1" si="19"/>
        <v>0</v>
      </c>
      <c r="Y45">
        <f t="shared" ca="1" si="20"/>
        <v>0</v>
      </c>
      <c r="Z45">
        <f t="shared" ca="1" si="21"/>
        <v>0</v>
      </c>
      <c r="AA45">
        <f t="shared" si="28"/>
        <v>0</v>
      </c>
      <c r="AB45">
        <f t="shared" si="29"/>
        <v>0</v>
      </c>
      <c r="AC45">
        <f t="shared" si="30"/>
        <v>0</v>
      </c>
      <c r="AD45" s="92">
        <f t="shared" si="31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6"/>
        <v>0</v>
      </c>
      <c r="R46" s="29">
        <f t="shared" si="27"/>
        <v>0</v>
      </c>
      <c r="S46" s="37"/>
      <c r="T46" s="37"/>
      <c r="V46" s="48"/>
      <c r="W46">
        <f t="shared" ca="1" si="18"/>
        <v>0</v>
      </c>
      <c r="X46">
        <f t="shared" ca="1" si="19"/>
        <v>0</v>
      </c>
      <c r="Y46">
        <f t="shared" ca="1" si="20"/>
        <v>0</v>
      </c>
      <c r="Z46">
        <f t="shared" ca="1" si="21"/>
        <v>0</v>
      </c>
      <c r="AA46">
        <f t="shared" si="28"/>
        <v>0</v>
      </c>
      <c r="AB46">
        <f t="shared" si="29"/>
        <v>0</v>
      </c>
      <c r="AC46">
        <f t="shared" si="30"/>
        <v>0</v>
      </c>
      <c r="AD46" s="92">
        <f t="shared" si="31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6"/>
        <v>0</v>
      </c>
      <c r="R47" s="29">
        <f t="shared" si="27"/>
        <v>0</v>
      </c>
      <c r="S47" s="37"/>
      <c r="T47" s="37"/>
      <c r="V47" s="48"/>
      <c r="W47">
        <f t="shared" ca="1" si="18"/>
        <v>0</v>
      </c>
      <c r="X47">
        <f t="shared" ca="1" si="19"/>
        <v>0</v>
      </c>
      <c r="Y47">
        <f t="shared" ca="1" si="20"/>
        <v>0</v>
      </c>
      <c r="Z47">
        <f t="shared" ca="1" si="21"/>
        <v>0</v>
      </c>
      <c r="AA47">
        <f t="shared" si="28"/>
        <v>0</v>
      </c>
      <c r="AB47">
        <f t="shared" si="29"/>
        <v>0</v>
      </c>
      <c r="AC47">
        <f t="shared" si="30"/>
        <v>0</v>
      </c>
      <c r="AD47" s="92">
        <f t="shared" si="31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32">SUM(E49:P49)</f>
        <v>0</v>
      </c>
      <c r="R49" s="40"/>
      <c r="S49" s="39"/>
      <c r="T49" s="39"/>
      <c r="V49" s="48"/>
      <c r="W49">
        <f ca="1">IF(V49=$W$14,Q49,0)</f>
        <v>0</v>
      </c>
      <c r="X49">
        <f ca="1">IF(V49=$X$14,Q49,0)</f>
        <v>0</v>
      </c>
      <c r="Y49">
        <f ca="1">IF(V49=$Y$14,Q49,0)</f>
        <v>0</v>
      </c>
      <c r="Z49">
        <f ca="1">IF(V49=$Z$14,Q49,0)</f>
        <v>0</v>
      </c>
      <c r="AA49">
        <f t="shared" ref="AA49:AA51" si="33">IF(C49&gt;0,1,0)</f>
        <v>0</v>
      </c>
      <c r="AB49">
        <f t="shared" ref="AB49:AB51" si="34">IF(Q49&gt;0,1,0)</f>
        <v>0</v>
      </c>
      <c r="AC49">
        <f t="shared" ref="AC49:AC51" si="35">+AA49+AB49</f>
        <v>0</v>
      </c>
      <c r="AD49" s="92">
        <f t="shared" ref="AD49:AD51" si="36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32"/>
        <v>0</v>
      </c>
      <c r="R50" s="29"/>
      <c r="S50" s="38"/>
      <c r="T50" s="38"/>
      <c r="V50" s="48"/>
      <c r="W50">
        <f ca="1">IF(V50=$W$14,Q50,0)</f>
        <v>0</v>
      </c>
      <c r="X50">
        <f ca="1">IF(V50=$X$14,Q50,0)</f>
        <v>0</v>
      </c>
      <c r="Y50">
        <f ca="1">IF(V50=$Y$14,Q50,0)</f>
        <v>0</v>
      </c>
      <c r="Z50">
        <f ca="1">IF(V50=$Z$14,Q50,0)</f>
        <v>0</v>
      </c>
      <c r="AA50">
        <f t="shared" si="33"/>
        <v>0</v>
      </c>
      <c r="AB50">
        <f t="shared" si="34"/>
        <v>0</v>
      </c>
      <c r="AC50">
        <f t="shared" si="35"/>
        <v>0</v>
      </c>
      <c r="AD50" s="92">
        <f t="shared" si="36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32"/>
        <v>0</v>
      </c>
      <c r="R51" s="29"/>
      <c r="S51" s="38"/>
      <c r="T51" s="38"/>
      <c r="V51" s="48"/>
      <c r="W51">
        <f ca="1">IF(V51=$W$14,Q51,0)</f>
        <v>0</v>
      </c>
      <c r="X51">
        <f ca="1">IF(V51=$X$14,Q51,0)</f>
        <v>0</v>
      </c>
      <c r="Y51">
        <f ca="1">IF(V51=$Y$14,Q51,0)</f>
        <v>0</v>
      </c>
      <c r="Z51">
        <f ca="1">IF(V51=$Z$14,Q51,0)</f>
        <v>0</v>
      </c>
      <c r="AA51">
        <f t="shared" si="33"/>
        <v>0</v>
      </c>
      <c r="AB51">
        <f t="shared" si="34"/>
        <v>0</v>
      </c>
      <c r="AC51">
        <f t="shared" si="35"/>
        <v>0</v>
      </c>
      <c r="AD51" s="92">
        <f t="shared" si="36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" si="37">SUM(E58:E62)</f>
        <v>0</v>
      </c>
      <c r="F57" s="35">
        <f t="shared" ref="F57" si="38">SUM(F58:F62)</f>
        <v>0</v>
      </c>
      <c r="G57" s="35">
        <f t="shared" ref="G57" si="39">SUM(G58:G62)</f>
        <v>0</v>
      </c>
      <c r="H57" s="35">
        <f t="shared" ref="H57" si="40">SUM(H58:H62)</f>
        <v>0</v>
      </c>
      <c r="I57" s="35">
        <f t="shared" ref="I57" si="41">SUM(I58:I62)</f>
        <v>0</v>
      </c>
      <c r="J57" s="35">
        <f t="shared" ref="J57" si="42">SUM(J58:J62)</f>
        <v>0</v>
      </c>
      <c r="K57" s="35">
        <f t="shared" ref="K57" si="43">SUM(K58:K62)</f>
        <v>0</v>
      </c>
      <c r="L57" s="35">
        <f t="shared" ref="L57" si="44">SUM(L58:L62)</f>
        <v>0</v>
      </c>
      <c r="M57" s="35">
        <f t="shared" ref="M57" si="45">SUM(M58:M62)</f>
        <v>0</v>
      </c>
      <c r="N57" s="35">
        <f t="shared" ref="N57" si="46">SUM(N58:N62)</f>
        <v>0</v>
      </c>
      <c r="O57" s="35">
        <f t="shared" ref="O57" si="47">SUM(O58:O62)</f>
        <v>0</v>
      </c>
      <c r="P57" s="35">
        <f t="shared" ref="P57" si="48">SUM(P58:P62)</f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49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49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49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49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50">SUM(F66:F75)</f>
        <v>0</v>
      </c>
      <c r="G65" s="25">
        <f t="shared" si="50"/>
        <v>0</v>
      </c>
      <c r="H65" s="25">
        <f t="shared" si="50"/>
        <v>0</v>
      </c>
      <c r="I65" s="25">
        <f t="shared" si="50"/>
        <v>0</v>
      </c>
      <c r="J65" s="25">
        <f t="shared" si="50"/>
        <v>0</v>
      </c>
      <c r="K65" s="25">
        <f t="shared" si="50"/>
        <v>0</v>
      </c>
      <c r="L65" s="25">
        <f t="shared" si="50"/>
        <v>0</v>
      </c>
      <c r="M65" s="25">
        <f t="shared" si="50"/>
        <v>0</v>
      </c>
      <c r="N65" s="25">
        <f t="shared" si="50"/>
        <v>0</v>
      </c>
      <c r="O65" s="25">
        <f t="shared" si="50"/>
        <v>0</v>
      </c>
      <c r="P65" s="25">
        <f t="shared" si="50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" si="51">SUM(X66:X80)</f>
        <v>0</v>
      </c>
      <c r="Y65" s="26">
        <f t="shared" ref="Y65" si="52">SUM(Y66:Y80)</f>
        <v>0</v>
      </c>
      <c r="Z65" s="26">
        <f t="shared" ref="Z65" si="53">SUM(Z66:Z80)</f>
        <v>0</v>
      </c>
      <c r="AA65" s="26">
        <f t="shared" ref="AA65" si="54">SUM(AA66:AA80)</f>
        <v>0</v>
      </c>
      <c r="AB65" s="26">
        <f t="shared" ref="AB65" si="55">SUM(AB66:AB80)</f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56">SUM(E67:P67)</f>
        <v>0</v>
      </c>
      <c r="R67" s="29">
        <f>+Q67-C67</f>
        <v>0</v>
      </c>
      <c r="S67" s="37"/>
      <c r="T67" s="37"/>
      <c r="V67" s="62"/>
      <c r="W67">
        <f t="shared" ref="W67:W75" si="57">IF(V67=$W$64,Q67,0)</f>
        <v>0</v>
      </c>
      <c r="X67">
        <f t="shared" ref="X67:X75" si="58">IF(V67=$X$64,Q67,0)</f>
        <v>0</v>
      </c>
      <c r="Y67">
        <f t="shared" ref="Y67:Y75" si="59">IF(V67=$Y$64,Q67,0)</f>
        <v>0</v>
      </c>
      <c r="Z67">
        <f t="shared" ref="Z67:Z75" si="60">IF(V67=$Z$64,Q67,0)</f>
        <v>0</v>
      </c>
      <c r="AA67">
        <f t="shared" ref="AA67:AA75" si="61">IF(C67&gt;0,1,0)</f>
        <v>0</v>
      </c>
      <c r="AB67">
        <f t="shared" ref="AB67:AB75" si="62">IF(Q67&gt;0,1,0)</f>
        <v>0</v>
      </c>
      <c r="AC67">
        <f t="shared" ref="AC67:AC75" si="6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56"/>
        <v>0</v>
      </c>
      <c r="R68" s="29">
        <f>+Q68-C68</f>
        <v>0</v>
      </c>
      <c r="S68" s="37"/>
      <c r="T68" s="37"/>
      <c r="V68" s="62"/>
      <c r="W68">
        <f t="shared" si="57"/>
        <v>0</v>
      </c>
      <c r="X68">
        <f t="shared" si="58"/>
        <v>0</v>
      </c>
      <c r="Y68">
        <f t="shared" si="59"/>
        <v>0</v>
      </c>
      <c r="Z68">
        <f t="shared" si="60"/>
        <v>0</v>
      </c>
      <c r="AA68">
        <f t="shared" si="61"/>
        <v>0</v>
      </c>
      <c r="AB68">
        <f t="shared" si="62"/>
        <v>0</v>
      </c>
      <c r="AC68">
        <f t="shared" si="6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56"/>
        <v>0</v>
      </c>
      <c r="R69" s="29">
        <f t="shared" ref="R69:R75" si="64">+Q69-C69</f>
        <v>0</v>
      </c>
      <c r="S69" s="37"/>
      <c r="T69" s="37"/>
      <c r="V69" s="62"/>
      <c r="W69">
        <f t="shared" si="57"/>
        <v>0</v>
      </c>
      <c r="X69">
        <f t="shared" si="58"/>
        <v>0</v>
      </c>
      <c r="Y69">
        <f t="shared" si="59"/>
        <v>0</v>
      </c>
      <c r="Z69">
        <f t="shared" si="60"/>
        <v>0</v>
      </c>
      <c r="AA69">
        <f t="shared" si="61"/>
        <v>0</v>
      </c>
      <c r="AB69">
        <f t="shared" si="62"/>
        <v>0</v>
      </c>
      <c r="AC69">
        <f t="shared" si="6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56"/>
        <v>0</v>
      </c>
      <c r="R70" s="29">
        <f t="shared" si="64"/>
        <v>0</v>
      </c>
      <c r="S70" s="37"/>
      <c r="T70" s="37"/>
      <c r="V70" s="62"/>
      <c r="W70">
        <f t="shared" si="57"/>
        <v>0</v>
      </c>
      <c r="X70">
        <f t="shared" si="58"/>
        <v>0</v>
      </c>
      <c r="Y70">
        <f t="shared" si="59"/>
        <v>0</v>
      </c>
      <c r="Z70">
        <f t="shared" si="60"/>
        <v>0</v>
      </c>
      <c r="AA70">
        <f t="shared" si="61"/>
        <v>0</v>
      </c>
      <c r="AB70">
        <f t="shared" si="62"/>
        <v>0</v>
      </c>
      <c r="AC70">
        <f t="shared" si="6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56"/>
        <v>0</v>
      </c>
      <c r="R71" s="29">
        <f t="shared" si="64"/>
        <v>0</v>
      </c>
      <c r="S71" s="37"/>
      <c r="T71" s="37"/>
      <c r="V71" s="62"/>
      <c r="W71">
        <f t="shared" si="57"/>
        <v>0</v>
      </c>
      <c r="X71">
        <f t="shared" si="58"/>
        <v>0</v>
      </c>
      <c r="Y71">
        <f t="shared" si="59"/>
        <v>0</v>
      </c>
      <c r="Z71">
        <f t="shared" si="60"/>
        <v>0</v>
      </c>
      <c r="AA71">
        <f t="shared" si="61"/>
        <v>0</v>
      </c>
      <c r="AB71">
        <f t="shared" si="62"/>
        <v>0</v>
      </c>
      <c r="AC71">
        <f t="shared" si="6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56"/>
        <v>0</v>
      </c>
      <c r="R72" s="29">
        <f t="shared" si="64"/>
        <v>0</v>
      </c>
      <c r="S72" s="37"/>
      <c r="T72" s="37"/>
      <c r="V72" s="62"/>
      <c r="W72">
        <f t="shared" si="57"/>
        <v>0</v>
      </c>
      <c r="X72">
        <f t="shared" si="58"/>
        <v>0</v>
      </c>
      <c r="Y72">
        <f t="shared" si="59"/>
        <v>0</v>
      </c>
      <c r="Z72">
        <f t="shared" si="60"/>
        <v>0</v>
      </c>
      <c r="AA72">
        <f t="shared" si="61"/>
        <v>0</v>
      </c>
      <c r="AB72">
        <f t="shared" si="62"/>
        <v>0</v>
      </c>
      <c r="AC72">
        <f t="shared" si="6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56"/>
        <v>0</v>
      </c>
      <c r="R73" s="29">
        <f t="shared" si="64"/>
        <v>0</v>
      </c>
      <c r="S73" s="37"/>
      <c r="T73" s="37"/>
      <c r="V73" s="62"/>
      <c r="W73">
        <f t="shared" si="57"/>
        <v>0</v>
      </c>
      <c r="X73">
        <f t="shared" si="58"/>
        <v>0</v>
      </c>
      <c r="Y73">
        <f t="shared" si="59"/>
        <v>0</v>
      </c>
      <c r="Z73">
        <f t="shared" si="60"/>
        <v>0</v>
      </c>
      <c r="AA73">
        <f t="shared" si="61"/>
        <v>0</v>
      </c>
      <c r="AB73">
        <f t="shared" si="62"/>
        <v>0</v>
      </c>
      <c r="AC73">
        <f t="shared" si="6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56"/>
        <v>0</v>
      </c>
      <c r="R74" s="29">
        <f t="shared" si="64"/>
        <v>0</v>
      </c>
      <c r="S74" s="37"/>
      <c r="T74" s="37"/>
      <c r="V74" s="62"/>
      <c r="W74">
        <f t="shared" si="57"/>
        <v>0</v>
      </c>
      <c r="X74">
        <f t="shared" si="58"/>
        <v>0</v>
      </c>
      <c r="Y74">
        <f t="shared" si="59"/>
        <v>0</v>
      </c>
      <c r="Z74">
        <f t="shared" si="60"/>
        <v>0</v>
      </c>
      <c r="AA74">
        <f t="shared" si="61"/>
        <v>0</v>
      </c>
      <c r="AB74">
        <f t="shared" si="62"/>
        <v>0</v>
      </c>
      <c r="AC74">
        <f t="shared" si="6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56"/>
        <v>0</v>
      </c>
      <c r="R75" s="29">
        <f t="shared" si="64"/>
        <v>0</v>
      </c>
      <c r="S75" s="37"/>
      <c r="T75" s="37"/>
      <c r="V75" s="62"/>
      <c r="W75">
        <f t="shared" si="57"/>
        <v>0</v>
      </c>
      <c r="X75">
        <f t="shared" si="58"/>
        <v>0</v>
      </c>
      <c r="Y75">
        <f t="shared" si="59"/>
        <v>0</v>
      </c>
      <c r="Z75">
        <f t="shared" si="60"/>
        <v>0</v>
      </c>
      <c r="AA75">
        <f t="shared" si="61"/>
        <v>0</v>
      </c>
      <c r="AB75">
        <f t="shared" si="62"/>
        <v>0</v>
      </c>
      <c r="AC75">
        <f t="shared" si="63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" si="65">SUM(E78:E82)</f>
        <v>0</v>
      </c>
      <c r="F77" s="35">
        <f t="shared" ref="F77" si="66">SUM(F78:F82)</f>
        <v>0</v>
      </c>
      <c r="G77" s="35">
        <f t="shared" ref="G77" si="67">SUM(G78:G82)</f>
        <v>0</v>
      </c>
      <c r="H77" s="35">
        <f t="shared" ref="H77" si="68">SUM(H78:H82)</f>
        <v>0</v>
      </c>
      <c r="I77" s="35">
        <f t="shared" ref="I77" si="69">SUM(I78:I82)</f>
        <v>0</v>
      </c>
      <c r="J77" s="35">
        <f t="shared" ref="J77" si="70">SUM(J78:J82)</f>
        <v>0</v>
      </c>
      <c r="K77" s="35">
        <f t="shared" ref="K77" si="71">SUM(K78:K82)</f>
        <v>0</v>
      </c>
      <c r="L77" s="35">
        <f t="shared" ref="L77" si="72">SUM(L78:L82)</f>
        <v>0</v>
      </c>
      <c r="M77" s="35">
        <f t="shared" ref="M77" si="73">SUM(M78:M82)</f>
        <v>0</v>
      </c>
      <c r="N77" s="35">
        <f t="shared" ref="N77" si="74">SUM(N78:N82)</f>
        <v>0</v>
      </c>
      <c r="O77" s="35">
        <f t="shared" ref="O77" si="75">SUM(O78:O82)</f>
        <v>0</v>
      </c>
      <c r="P77" s="35">
        <f t="shared" ref="P77" si="76">SUM(P78:P82)</f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7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7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7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7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139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15</v>
      </c>
      <c r="D86" s="7"/>
      <c r="E86" s="7"/>
      <c r="F86" s="7"/>
      <c r="G86" s="7"/>
      <c r="H86" s="7"/>
      <c r="I86" s="7"/>
      <c r="J86" s="8"/>
    </row>
    <row r="87" spans="1:30" x14ac:dyDescent="0.3">
      <c r="B87" s="16" t="s">
        <v>69</v>
      </c>
      <c r="C87" s="13" t="s">
        <v>110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3">
        <v>2</v>
      </c>
      <c r="C88" s="9" t="s">
        <v>9</v>
      </c>
      <c r="D88" s="9"/>
      <c r="E88" s="9"/>
      <c r="F88" s="9"/>
      <c r="G88" s="9"/>
      <c r="H88" s="9"/>
      <c r="I88" s="9"/>
      <c r="J88" s="10"/>
    </row>
    <row r="89" spans="1:30" x14ac:dyDescent="0.3">
      <c r="B89" s="16" t="s">
        <v>69</v>
      </c>
      <c r="C89" s="19" t="s">
        <v>108</v>
      </c>
      <c r="D89" s="14"/>
      <c r="E89" s="14"/>
      <c r="F89" s="14"/>
      <c r="G89" s="14"/>
      <c r="H89" s="14"/>
      <c r="I89" s="14"/>
      <c r="J89" s="15"/>
    </row>
    <row r="90" spans="1:30" x14ac:dyDescent="0.3">
      <c r="B90" s="4">
        <v>3</v>
      </c>
      <c r="C90" s="7" t="s">
        <v>68</v>
      </c>
      <c r="D90" s="11"/>
      <c r="E90" s="11"/>
      <c r="F90" s="11"/>
      <c r="G90" s="11"/>
      <c r="H90" s="11"/>
      <c r="I90" s="11"/>
      <c r="J90" s="12"/>
    </row>
    <row r="91" spans="1:30" x14ac:dyDescent="0.3">
      <c r="B91" s="16" t="s">
        <v>69</v>
      </c>
      <c r="C91" s="13" t="s">
        <v>109</v>
      </c>
      <c r="D91" s="17"/>
      <c r="E91" s="17"/>
      <c r="F91" s="17"/>
      <c r="G91" s="17"/>
      <c r="H91" s="17"/>
      <c r="I91" s="17"/>
      <c r="J91" s="18"/>
    </row>
    <row r="92" spans="1:30" x14ac:dyDescent="0.3">
      <c r="B92" s="1">
        <v>4</v>
      </c>
      <c r="C92" s="9" t="s">
        <v>16</v>
      </c>
      <c r="D92" s="9"/>
      <c r="E92" s="9"/>
      <c r="F92" s="9"/>
      <c r="G92" s="9"/>
      <c r="H92" s="9"/>
      <c r="I92" s="9"/>
      <c r="J92" s="10"/>
    </row>
    <row r="93" spans="1:30" x14ac:dyDescent="0.3">
      <c r="B93" s="16" t="s">
        <v>69</v>
      </c>
      <c r="C93" s="19" t="s">
        <v>71</v>
      </c>
      <c r="D93" s="14"/>
      <c r="E93" s="14"/>
      <c r="F93" s="14"/>
      <c r="G93" s="14"/>
      <c r="H93" s="14"/>
      <c r="I93" s="14"/>
      <c r="J93" s="15"/>
    </row>
    <row r="94" spans="1:30" x14ac:dyDescent="0.3">
      <c r="B94" s="4">
        <v>5</v>
      </c>
      <c r="C94" s="7" t="s">
        <v>35</v>
      </c>
      <c r="D94" s="11"/>
      <c r="E94" s="11"/>
      <c r="F94" s="11"/>
      <c r="G94" s="11"/>
      <c r="H94" s="11"/>
      <c r="I94" s="11"/>
      <c r="J94" s="12"/>
    </row>
    <row r="95" spans="1:30" x14ac:dyDescent="0.3">
      <c r="B95" s="16" t="s">
        <v>69</v>
      </c>
      <c r="C95" s="19" t="s">
        <v>70</v>
      </c>
      <c r="D95" s="19"/>
      <c r="E95" s="19"/>
      <c r="F95" s="19"/>
      <c r="G95" s="19"/>
      <c r="H95" s="19"/>
      <c r="I95" s="19"/>
      <c r="J95" s="19"/>
    </row>
  </sheetData>
  <mergeCells count="5">
    <mergeCell ref="B77:C77"/>
    <mergeCell ref="B30:D30"/>
    <mergeCell ref="B23:C23"/>
    <mergeCell ref="B63:J63"/>
    <mergeCell ref="B57:C57"/>
  </mergeCells>
  <conditionalFormatting sqref="C53:P55">
    <cfRule type="cellIs" dxfId="223" priority="33" operator="greaterThan">
      <formula>0</formula>
    </cfRule>
  </conditionalFormatting>
  <conditionalFormatting sqref="E7:P21">
    <cfRule type="cellIs" dxfId="222" priority="3" operator="greaterThan">
      <formula>0</formula>
    </cfRule>
  </conditionalFormatting>
  <conditionalFormatting sqref="E24:P28">
    <cfRule type="cellIs" dxfId="221" priority="31" operator="greaterThan">
      <formula>0</formula>
    </cfRule>
  </conditionalFormatting>
  <conditionalFormatting sqref="E33:P47">
    <cfRule type="cellIs" dxfId="220" priority="1" operator="greaterThan">
      <formula>0</formula>
    </cfRule>
  </conditionalFormatting>
  <conditionalFormatting sqref="E49:P51">
    <cfRule type="cellIs" dxfId="219" priority="36" operator="greaterThan">
      <formula>0</formula>
    </cfRule>
  </conditionalFormatting>
  <conditionalFormatting sqref="E58:P62">
    <cfRule type="cellIs" dxfId="218" priority="24" operator="greaterThan">
      <formula>0</formula>
    </cfRule>
  </conditionalFormatting>
  <conditionalFormatting sqref="E66:P75">
    <cfRule type="cellIs" dxfId="217" priority="28" operator="greaterThan">
      <formula>0</formula>
    </cfRule>
  </conditionalFormatting>
  <conditionalFormatting sqref="E78:P82">
    <cfRule type="cellIs" dxfId="216" priority="20" operator="greaterThan">
      <formula>0</formula>
    </cfRule>
  </conditionalFormatting>
  <conditionalFormatting sqref="I22:P22">
    <cfRule type="cellIs" dxfId="215" priority="32" operator="greaterThan">
      <formula>0</formula>
    </cfRule>
  </conditionalFormatting>
  <conditionalFormatting sqref="I56:P56">
    <cfRule type="cellIs" dxfId="214" priority="25" operator="greaterThan">
      <formula>0</formula>
    </cfRule>
  </conditionalFormatting>
  <conditionalFormatting sqref="I76:P76">
    <cfRule type="cellIs" dxfId="213" priority="21" operator="greaterThan">
      <formula>0</formula>
    </cfRule>
  </conditionalFormatting>
  <conditionalFormatting sqref="S7:T21">
    <cfRule type="cellIs" dxfId="212" priority="42" operator="greaterThan">
      <formula>0</formula>
    </cfRule>
  </conditionalFormatting>
  <conditionalFormatting sqref="S24:T28">
    <cfRule type="cellIs" dxfId="211" priority="29" operator="greaterThan">
      <formula>0</formula>
    </cfRule>
  </conditionalFormatting>
  <conditionalFormatting sqref="S33:T47">
    <cfRule type="cellIs" dxfId="210" priority="34" operator="greaterThan">
      <formula>0</formula>
    </cfRule>
  </conditionalFormatting>
  <conditionalFormatting sqref="S49:T51">
    <cfRule type="cellIs" dxfId="209" priority="35" operator="greaterThan">
      <formula>0</formula>
    </cfRule>
  </conditionalFormatting>
  <conditionalFormatting sqref="S58:T62">
    <cfRule type="cellIs" dxfId="208" priority="22" operator="greaterThan">
      <formula>0</formula>
    </cfRule>
  </conditionalFormatting>
  <conditionalFormatting sqref="S66:T75">
    <cfRule type="cellIs" dxfId="207" priority="26" operator="greaterThan">
      <formula>0</formula>
    </cfRule>
  </conditionalFormatting>
  <conditionalFormatting sqref="S78:T82">
    <cfRule type="cellIs" dxfId="206" priority="18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97"/>
  <sheetViews>
    <sheetView showGridLines="0" zoomScale="70" zoomScaleNormal="70" workbookViewId="0">
      <selection activeCell="AE16" sqref="AE16"/>
    </sheetView>
  </sheetViews>
  <sheetFormatPr baseColWidth="10" defaultRowHeight="14.4" x14ac:dyDescent="0.3"/>
  <cols>
    <col min="1" max="1" width="3" bestFit="1" customWidth="1"/>
    <col min="2" max="2" width="31.6640625" customWidth="1"/>
    <col min="3" max="3" width="14.33203125" customWidth="1"/>
    <col min="4" max="4" width="22.5546875" customWidth="1"/>
    <col min="5" max="5" width="0" hidden="1" customWidth="1"/>
    <col min="6" max="6" width="12.6640625" hidden="1" customWidth="1"/>
    <col min="7" max="7" width="14.5546875" hidden="1" customWidth="1"/>
    <col min="8" max="8" width="13.5546875" hidden="1" customWidth="1"/>
    <col min="9" max="9" width="12.44140625" hidden="1" customWidth="1"/>
    <col min="10" max="10" width="12.5546875" hidden="1" customWidth="1"/>
    <col min="11" max="11" width="0" hidden="1" customWidth="1"/>
    <col min="12" max="12" width="12.44140625" hidden="1" customWidth="1"/>
    <col min="13" max="13" width="14.44140625" hidden="1" customWidth="1"/>
    <col min="14" max="14" width="13.88671875" hidden="1" customWidth="1"/>
    <col min="15" max="15" width="0" hidden="1" customWidth="1"/>
    <col min="16" max="16" width="13.6640625" hidden="1" customWidth="1"/>
    <col min="17" max="17" width="14.6640625" hidden="1" customWidth="1"/>
    <col min="18" max="18" width="12.44140625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3" t="s">
        <v>209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7" ht="18.600000000000001" thickBot="1" x14ac:dyDescent="0.4">
      <c r="C3" s="59" t="s">
        <v>121</v>
      </c>
      <c r="D3" s="58" t="s">
        <v>210</v>
      </c>
      <c r="E3" s="56" t="s">
        <v>99</v>
      </c>
      <c r="F3" s="56"/>
      <c r="G3" s="56"/>
      <c r="H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470000000</v>
      </c>
      <c r="D6" s="36" t="s">
        <v>97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-470000000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2</v>
      </c>
    </row>
    <row r="7" spans="1:27" x14ac:dyDescent="0.3">
      <c r="A7" s="72">
        <v>1</v>
      </c>
      <c r="B7" s="41" t="s">
        <v>162</v>
      </c>
      <c r="C7" s="42">
        <v>350000000</v>
      </c>
      <c r="D7" s="51" t="s">
        <v>145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0</v>
      </c>
      <c r="R7" s="29">
        <f>+Q7-C7</f>
        <v>-350000000</v>
      </c>
      <c r="S7" s="37"/>
      <c r="T7" s="37"/>
      <c r="V7" s="48" t="s">
        <v>45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161</v>
      </c>
      <c r="C8" s="43">
        <v>120000000</v>
      </c>
      <c r="D8" s="51" t="s">
        <v>163</v>
      </c>
      <c r="E8" s="41">
        <v>0</v>
      </c>
      <c r="F8" s="41">
        <v>0</v>
      </c>
      <c r="G8" s="41">
        <v>0</v>
      </c>
      <c r="H8" s="136">
        <v>0</v>
      </c>
      <c r="I8" s="41">
        <v>0</v>
      </c>
      <c r="J8" s="136">
        <v>0</v>
      </c>
      <c r="K8" s="41">
        <v>0</v>
      </c>
      <c r="L8" s="136">
        <v>0</v>
      </c>
      <c r="M8" s="41">
        <v>0</v>
      </c>
      <c r="N8" s="136">
        <v>0</v>
      </c>
      <c r="O8" s="41">
        <v>0</v>
      </c>
      <c r="P8" s="46">
        <v>0</v>
      </c>
      <c r="Q8" s="21">
        <f t="shared" ref="Q8:Q21" si="3">SUM(E8:P8)</f>
        <v>0</v>
      </c>
      <c r="R8" s="29">
        <f>+Q8-C8</f>
        <v>-120000000</v>
      </c>
      <c r="S8" s="37"/>
      <c r="T8" s="37"/>
      <c r="V8" s="48" t="s">
        <v>45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470000000</v>
      </c>
      <c r="D32" s="36" t="s">
        <v>97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-470000000</v>
      </c>
      <c r="S32" s="27">
        <f>SUM(S33:S51)</f>
        <v>923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2</v>
      </c>
      <c r="AB32" s="26">
        <f t="shared" si="12"/>
        <v>0</v>
      </c>
      <c r="AD32" s="92"/>
    </row>
    <row r="33" spans="1:30" x14ac:dyDescent="0.3">
      <c r="A33" s="94">
        <v>1</v>
      </c>
      <c r="B33" s="41" t="s">
        <v>162</v>
      </c>
      <c r="C33" s="42">
        <v>350000000</v>
      </c>
      <c r="D33" s="51" t="s">
        <v>145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0</v>
      </c>
      <c r="R33" s="29">
        <f>+Q33-C33</f>
        <v>-350000000</v>
      </c>
      <c r="S33" s="37">
        <v>53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 t="s">
        <v>161</v>
      </c>
      <c r="C34" s="43">
        <v>120000000</v>
      </c>
      <c r="D34" s="51" t="s">
        <v>163</v>
      </c>
      <c r="E34" s="41">
        <v>0</v>
      </c>
      <c r="F34" s="41">
        <v>0</v>
      </c>
      <c r="G34" s="41">
        <v>0</v>
      </c>
      <c r="H34" s="136">
        <v>0</v>
      </c>
      <c r="I34" s="41">
        <v>0</v>
      </c>
      <c r="J34" s="136">
        <v>0</v>
      </c>
      <c r="K34" s="41">
        <v>0</v>
      </c>
      <c r="L34" s="136">
        <v>0</v>
      </c>
      <c r="M34" s="41">
        <v>0</v>
      </c>
      <c r="N34" s="136">
        <v>0</v>
      </c>
      <c r="O34" s="41">
        <v>0</v>
      </c>
      <c r="P34" s="46">
        <v>0</v>
      </c>
      <c r="Q34" s="21">
        <f t="shared" ref="Q34:Q47" si="14">SUM(E34:P34)</f>
        <v>0</v>
      </c>
      <c r="R34" s="29">
        <f>+Q34-C34</f>
        <v>-120000000</v>
      </c>
      <c r="S34" s="37">
        <v>870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139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20</v>
      </c>
      <c r="D86" s="121"/>
      <c r="E86" s="121"/>
      <c r="F86" s="121"/>
      <c r="G86" s="121"/>
      <c r="H86" s="7"/>
      <c r="I86" s="7"/>
      <c r="J86" s="8"/>
    </row>
    <row r="87" spans="1:30" x14ac:dyDescent="0.3">
      <c r="B87" s="16" t="s">
        <v>69</v>
      </c>
      <c r="C87" s="13" t="s">
        <v>64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t="s">
        <v>33</v>
      </c>
      <c r="H88" s="9"/>
      <c r="I88" s="9"/>
      <c r="J88" s="10"/>
    </row>
    <row r="89" spans="1:30" x14ac:dyDescent="0.3">
      <c r="B89" s="16" t="s">
        <v>69</v>
      </c>
      <c r="C89" s="13" t="s">
        <v>53</v>
      </c>
      <c r="D89" s="13"/>
      <c r="E89" s="13"/>
      <c r="F89" s="13"/>
      <c r="G89" s="13"/>
      <c r="H89" s="14"/>
      <c r="I89" s="14"/>
      <c r="J89" s="15"/>
    </row>
    <row r="90" spans="1:30" x14ac:dyDescent="0.3">
      <c r="B90" s="117">
        <v>3</v>
      </c>
      <c r="C90" s="133" t="s">
        <v>12</v>
      </c>
      <c r="D90" s="133"/>
      <c r="E90" s="133"/>
      <c r="F90" s="133"/>
      <c r="G90" s="133"/>
      <c r="H90" s="11"/>
      <c r="I90" s="11"/>
      <c r="J90" s="12"/>
    </row>
    <row r="91" spans="1:30" x14ac:dyDescent="0.3">
      <c r="B91" s="16" t="s">
        <v>69</v>
      </c>
      <c r="C91" s="13" t="s">
        <v>54</v>
      </c>
      <c r="D91" s="13"/>
      <c r="E91" s="13"/>
      <c r="F91" s="13"/>
      <c r="G91" s="13"/>
      <c r="H91" s="17"/>
      <c r="I91" s="17"/>
      <c r="J91" s="18"/>
    </row>
    <row r="92" spans="1:30" x14ac:dyDescent="0.3">
      <c r="B92">
        <v>4</v>
      </c>
      <c r="C92" s="134" t="s">
        <v>39</v>
      </c>
      <c r="D92" s="134"/>
      <c r="E92" s="134"/>
      <c r="F92" s="134"/>
      <c r="G92" s="134"/>
      <c r="H92" s="9"/>
      <c r="I92" s="9"/>
      <c r="J92" s="10"/>
    </row>
    <row r="93" spans="1:30" x14ac:dyDescent="0.3">
      <c r="B93" s="116" t="s">
        <v>69</v>
      </c>
      <c r="C93" s="114" t="s">
        <v>107</v>
      </c>
      <c r="D93" s="114"/>
      <c r="E93" s="114"/>
      <c r="F93" s="114"/>
      <c r="G93" s="114"/>
      <c r="H93" s="14"/>
      <c r="I93" s="14"/>
      <c r="J93" s="15"/>
    </row>
    <row r="94" spans="1:30" x14ac:dyDescent="0.3">
      <c r="B94" s="117">
        <v>5</v>
      </c>
      <c r="C94" s="133" t="s">
        <v>40</v>
      </c>
      <c r="D94" s="133"/>
      <c r="E94" s="133"/>
      <c r="F94" s="133"/>
      <c r="G94" s="133"/>
      <c r="H94" s="11"/>
      <c r="I94" s="11"/>
      <c r="J94" s="12"/>
    </row>
    <row r="95" spans="1:30" x14ac:dyDescent="0.3">
      <c r="B95" s="16" t="s">
        <v>69</v>
      </c>
      <c r="C95" s="13" t="s">
        <v>65</v>
      </c>
      <c r="D95" s="13"/>
      <c r="E95" s="13"/>
      <c r="F95" s="13"/>
      <c r="G95" s="13"/>
      <c r="H95" s="19"/>
      <c r="I95" s="19"/>
      <c r="J95" s="19"/>
    </row>
    <row r="96" spans="1:30" x14ac:dyDescent="0.3">
      <c r="B96">
        <v>6</v>
      </c>
      <c r="C96" s="134" t="s">
        <v>80</v>
      </c>
      <c r="D96" s="134"/>
      <c r="E96" s="134"/>
      <c r="F96" s="134"/>
      <c r="G96" s="134"/>
    </row>
    <row r="97" spans="2:7" x14ac:dyDescent="0.3">
      <c r="B97" s="16" t="s">
        <v>69</v>
      </c>
      <c r="C97" s="13" t="s">
        <v>67</v>
      </c>
      <c r="D97" s="13"/>
      <c r="E97" s="13"/>
      <c r="F97" s="13"/>
      <c r="G97" s="13"/>
    </row>
  </sheetData>
  <mergeCells count="6">
    <mergeCell ref="D2:S2"/>
    <mergeCell ref="B23:C23"/>
    <mergeCell ref="B30:D30"/>
    <mergeCell ref="B57:C57"/>
    <mergeCell ref="B63:J63"/>
    <mergeCell ref="B77:C77"/>
  </mergeCells>
  <conditionalFormatting sqref="C53:P55">
    <cfRule type="cellIs" dxfId="36" priority="126" operator="greaterThan">
      <formula>0</formula>
    </cfRule>
  </conditionalFormatting>
  <conditionalFormatting sqref="E7:P21">
    <cfRule type="cellIs" dxfId="35" priority="1" operator="greaterThan">
      <formula>0</formula>
    </cfRule>
  </conditionalFormatting>
  <conditionalFormatting sqref="E24:P28">
    <cfRule type="cellIs" dxfId="34" priority="124" operator="greaterThan">
      <formula>0</formula>
    </cfRule>
  </conditionalFormatting>
  <conditionalFormatting sqref="E33:P47">
    <cfRule type="cellIs" dxfId="33" priority="2" operator="greaterThan">
      <formula>0</formula>
    </cfRule>
  </conditionalFormatting>
  <conditionalFormatting sqref="E49:P51">
    <cfRule type="cellIs" dxfId="32" priority="129" operator="greaterThan">
      <formula>0</formula>
    </cfRule>
  </conditionalFormatting>
  <conditionalFormatting sqref="E58:P62">
    <cfRule type="cellIs" dxfId="31" priority="117" operator="greaterThan">
      <formula>0</formula>
    </cfRule>
  </conditionalFormatting>
  <conditionalFormatting sqref="E66:P75">
    <cfRule type="cellIs" dxfId="30" priority="121" operator="greaterThan">
      <formula>0</formula>
    </cfRule>
  </conditionalFormatting>
  <conditionalFormatting sqref="E78:P82">
    <cfRule type="cellIs" dxfId="29" priority="113" operator="greaterThan">
      <formula>0</formula>
    </cfRule>
  </conditionalFormatting>
  <conditionalFormatting sqref="I22:P22">
    <cfRule type="cellIs" dxfId="28" priority="125" operator="greaterThan">
      <formula>0</formula>
    </cfRule>
  </conditionalFormatting>
  <conditionalFormatting sqref="I56:P56">
    <cfRule type="cellIs" dxfId="27" priority="118" operator="greaterThan">
      <formula>0</formula>
    </cfRule>
  </conditionalFormatting>
  <conditionalFormatting sqref="I76:P76">
    <cfRule type="cellIs" dxfId="26" priority="114" operator="greaterThan">
      <formula>0</formula>
    </cfRule>
  </conditionalFormatting>
  <conditionalFormatting sqref="S7:T21">
    <cfRule type="cellIs" dxfId="25" priority="132" operator="greaterThan">
      <formula>0</formula>
    </cfRule>
  </conditionalFormatting>
  <conditionalFormatting sqref="S24:T28">
    <cfRule type="cellIs" dxfId="24" priority="122" operator="greaterThan">
      <formula>0</formula>
    </cfRule>
  </conditionalFormatting>
  <conditionalFormatting sqref="S33:T47">
    <cfRule type="cellIs" dxfId="23" priority="127" operator="greaterThan">
      <formula>0</formula>
    </cfRule>
  </conditionalFormatting>
  <conditionalFormatting sqref="S49:T51">
    <cfRule type="cellIs" dxfId="22" priority="128" operator="greaterThan">
      <formula>0</formula>
    </cfRule>
  </conditionalFormatting>
  <conditionalFormatting sqref="S58:T62">
    <cfRule type="cellIs" dxfId="21" priority="115" operator="greaterThan">
      <formula>0</formula>
    </cfRule>
  </conditionalFormatting>
  <conditionalFormatting sqref="S66:T75">
    <cfRule type="cellIs" dxfId="20" priority="119" operator="greaterThan">
      <formula>0</formula>
    </cfRule>
  </conditionalFormatting>
  <conditionalFormatting sqref="S78:T82">
    <cfRule type="cellIs" dxfId="19" priority="11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3"/>
  <sheetViews>
    <sheetView showGridLines="0" tabSelected="1" zoomScale="40" zoomScaleNormal="40" workbookViewId="0">
      <selection activeCell="AP30" sqref="AP30"/>
    </sheetView>
  </sheetViews>
  <sheetFormatPr baseColWidth="10" defaultRowHeight="14.4" x14ac:dyDescent="0.3"/>
  <cols>
    <col min="1" max="1" width="3" bestFit="1" customWidth="1"/>
    <col min="2" max="2" width="50.5546875" customWidth="1"/>
    <col min="3" max="3" width="14" customWidth="1"/>
    <col min="4" max="4" width="22.5546875" customWidth="1"/>
    <col min="5" max="5" width="12.6640625" hidden="1" customWidth="1"/>
    <col min="6" max="6" width="13.5546875" hidden="1" customWidth="1"/>
    <col min="7" max="8" width="12.6640625" hidden="1" customWidth="1"/>
    <col min="9" max="9" width="12.44140625" hidden="1" customWidth="1"/>
    <col min="10" max="10" width="12.6640625" hidden="1" customWidth="1"/>
    <col min="11" max="11" width="14.33203125" hidden="1" customWidth="1"/>
    <col min="12" max="12" width="12.88671875" hidden="1" customWidth="1"/>
    <col min="13" max="13" width="12.44140625" hidden="1" customWidth="1"/>
    <col min="14" max="14" width="12.6640625" hidden="1" customWidth="1"/>
    <col min="15" max="15" width="12.44140625" hidden="1" customWidth="1"/>
    <col min="16" max="16" width="12.88671875" hidden="1" customWidth="1"/>
    <col min="17" max="17" width="13.88671875" hidden="1" customWidth="1"/>
    <col min="18" max="18" width="13.109375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0" t="s">
        <v>96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27" ht="18.600000000000001" thickBot="1" x14ac:dyDescent="0.4">
      <c r="C3" s="59" t="s">
        <v>121</v>
      </c>
      <c r="D3" s="147" t="s">
        <v>211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391000000</v>
      </c>
      <c r="D6" s="36" t="s">
        <v>97</v>
      </c>
      <c r="E6" s="25">
        <f t="shared" ref="E6:P6" si="0">SUM(E7:E21)</f>
        <v>23805544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23805544</v>
      </c>
      <c r="R6" s="28">
        <f>+Q6-C6</f>
        <v>-367194456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164</v>
      </c>
      <c r="C7" s="42">
        <v>391000000</v>
      </c>
      <c r="D7" s="51" t="s">
        <v>146</v>
      </c>
      <c r="E7" s="136">
        <v>23805544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23805544</v>
      </c>
      <c r="R7" s="29">
        <f>+Q7-C7</f>
        <v>-367194456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391000000</v>
      </c>
      <c r="D32" s="36" t="s">
        <v>97</v>
      </c>
      <c r="E32" s="25">
        <f t="shared" ref="E32:P32" si="11">SUM(E33:E51)</f>
        <v>23805544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23805544</v>
      </c>
      <c r="R32" s="28">
        <f>+Q32-C32</f>
        <v>-367194456</v>
      </c>
      <c r="S32" s="27">
        <f>SUM(S33:S51)</f>
        <v>0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164</v>
      </c>
      <c r="C33" s="42">
        <v>391000000</v>
      </c>
      <c r="D33" s="51" t="s">
        <v>146</v>
      </c>
      <c r="E33" s="136">
        <v>23805544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23805544</v>
      </c>
      <c r="R33" s="29">
        <f>+Q33-C33</f>
        <v>-367194456</v>
      </c>
      <c r="S33" s="37" t="s">
        <v>184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</sheetData>
  <mergeCells count="7">
    <mergeCell ref="D2:S2"/>
    <mergeCell ref="D3:S3"/>
    <mergeCell ref="B23:C23"/>
    <mergeCell ref="B30:D30"/>
    <mergeCell ref="B57:C57"/>
    <mergeCell ref="B63:J63"/>
    <mergeCell ref="B77:C77"/>
  </mergeCells>
  <conditionalFormatting sqref="C53:P55">
    <cfRule type="cellIs" dxfId="18" priority="80" operator="greaterThan">
      <formula>0</formula>
    </cfRule>
  </conditionalFormatting>
  <conditionalFormatting sqref="E24:I24">
    <cfRule type="cellIs" dxfId="17" priority="58" operator="greaterThan">
      <formula>0</formula>
    </cfRule>
  </conditionalFormatting>
  <conditionalFormatting sqref="E7:P21">
    <cfRule type="cellIs" dxfId="16" priority="2" operator="greaterThan">
      <formula>0</formula>
    </cfRule>
  </conditionalFormatting>
  <conditionalFormatting sqref="E24:P28">
    <cfRule type="cellIs" dxfId="15" priority="78" operator="greaterThan">
      <formula>0</formula>
    </cfRule>
  </conditionalFormatting>
  <conditionalFormatting sqref="E33:P47">
    <cfRule type="cellIs" dxfId="14" priority="1" operator="greaterThan">
      <formula>0</formula>
    </cfRule>
  </conditionalFormatting>
  <conditionalFormatting sqref="E49:P51">
    <cfRule type="cellIs" dxfId="13" priority="83" operator="greaterThan">
      <formula>0</formula>
    </cfRule>
  </conditionalFormatting>
  <conditionalFormatting sqref="E58:P62">
    <cfRule type="cellIs" dxfId="12" priority="71" operator="greaterThan">
      <formula>0</formula>
    </cfRule>
  </conditionalFormatting>
  <conditionalFormatting sqref="E66:P75">
    <cfRule type="cellIs" dxfId="11" priority="75" operator="greaterThan">
      <formula>0</formula>
    </cfRule>
  </conditionalFormatting>
  <conditionalFormatting sqref="E78:P82">
    <cfRule type="cellIs" dxfId="10" priority="67" operator="greaterThan">
      <formula>0</formula>
    </cfRule>
  </conditionalFormatting>
  <conditionalFormatting sqref="I22:P22">
    <cfRule type="cellIs" dxfId="9" priority="79" operator="greaterThan">
      <formula>0</formula>
    </cfRule>
  </conditionalFormatting>
  <conditionalFormatting sqref="I56:P56">
    <cfRule type="cellIs" dxfId="8" priority="72" operator="greaterThan">
      <formula>0</formula>
    </cfRule>
  </conditionalFormatting>
  <conditionalFormatting sqref="I76:P76">
    <cfRule type="cellIs" dxfId="7" priority="68" operator="greaterThan">
      <formula>0</formula>
    </cfRule>
  </conditionalFormatting>
  <conditionalFormatting sqref="S7:T21">
    <cfRule type="cellIs" dxfId="6" priority="86" operator="greaterThan">
      <formula>0</formula>
    </cfRule>
  </conditionalFormatting>
  <conditionalFormatting sqref="S24:T28">
    <cfRule type="cellIs" dxfId="5" priority="76" operator="greaterThan">
      <formula>0</formula>
    </cfRule>
  </conditionalFormatting>
  <conditionalFormatting sqref="S33:T47">
    <cfRule type="cellIs" dxfId="4" priority="81" operator="greaterThan">
      <formula>0</formula>
    </cfRule>
  </conditionalFormatting>
  <conditionalFormatting sqref="S49:T51">
    <cfRule type="cellIs" dxfId="3" priority="82" operator="greaterThan">
      <formula>0</formula>
    </cfRule>
  </conditionalFormatting>
  <conditionalFormatting sqref="S58:T62">
    <cfRule type="cellIs" dxfId="2" priority="69" operator="greaterThan">
      <formula>0</formula>
    </cfRule>
  </conditionalFormatting>
  <conditionalFormatting sqref="S66:T75">
    <cfRule type="cellIs" dxfId="1" priority="73" operator="greaterThan">
      <formula>0</formula>
    </cfRule>
  </conditionalFormatting>
  <conditionalFormatting sqref="S78:T82">
    <cfRule type="cellIs" dxfId="0" priority="65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0"/>
  <sheetViews>
    <sheetView showGridLines="0" zoomScale="55" zoomScaleNormal="55" workbookViewId="0">
      <selection activeCell="AF16" sqref="AF16:AG18"/>
    </sheetView>
  </sheetViews>
  <sheetFormatPr baseColWidth="10" defaultRowHeight="14.4" x14ac:dyDescent="0.3"/>
  <cols>
    <col min="1" max="1" width="3" bestFit="1" customWidth="1"/>
    <col min="2" max="2" width="51.109375" customWidth="1"/>
    <col min="3" max="3" width="15.33203125" customWidth="1"/>
    <col min="4" max="4" width="22.5546875" customWidth="1"/>
    <col min="5" max="5" width="14.109375" hidden="1" customWidth="1"/>
    <col min="6" max="7" width="13.88671875" hidden="1" customWidth="1"/>
    <col min="8" max="8" width="16.109375" hidden="1" customWidth="1"/>
    <col min="9" max="9" width="13.6640625" hidden="1" customWidth="1"/>
    <col min="10" max="10" width="14.33203125" hidden="1" customWidth="1"/>
    <col min="11" max="11" width="13.6640625" hidden="1" customWidth="1"/>
    <col min="12" max="12" width="14.88671875" hidden="1" customWidth="1"/>
    <col min="13" max="14" width="13.6640625" hidden="1" customWidth="1"/>
    <col min="15" max="15" width="14.33203125" hidden="1" customWidth="1"/>
    <col min="16" max="16" width="14" hidden="1" customWidth="1"/>
    <col min="17" max="17" width="15.33203125" hidden="1" customWidth="1"/>
    <col min="18" max="18" width="14" hidden="1" customWidth="1"/>
    <col min="22" max="22" width="13.33203125" customWidth="1"/>
  </cols>
  <sheetData>
    <row r="1" spans="1:27" ht="33.6" x14ac:dyDescent="0.3">
      <c r="I1" s="57" t="str">
        <f>+'1Salud'!F1</f>
        <v>PROGRAMA AÑO 2026</v>
      </c>
    </row>
    <row r="2" spans="1:27" ht="25.8" x14ac:dyDescent="0.5">
      <c r="C2" s="55" t="s">
        <v>26</v>
      </c>
      <c r="D2" s="55" t="s">
        <v>201</v>
      </c>
      <c r="E2" s="22" t="s">
        <v>1</v>
      </c>
      <c r="J2" s="22"/>
      <c r="K2" s="22"/>
      <c r="L2" s="22"/>
    </row>
    <row r="3" spans="1:27" ht="18.600000000000001" thickBot="1" x14ac:dyDescent="0.4">
      <c r="C3" s="59" t="s">
        <v>121</v>
      </c>
      <c r="D3" s="58" t="s">
        <v>202</v>
      </c>
      <c r="E3" s="58" t="s">
        <v>104</v>
      </c>
      <c r="J3" s="56"/>
      <c r="K3" s="56"/>
      <c r="L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SUM(C7:C18)</f>
        <v>2919372686</v>
      </c>
      <c r="D6" s="36" t="s">
        <v>97</v>
      </c>
      <c r="E6" s="25">
        <f t="shared" ref="E6:P6" si="0">SUM(E7:E18)</f>
        <v>122567700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122567700</v>
      </c>
      <c r="R6" s="28">
        <f>+Q6-C6</f>
        <v>-2796804986</v>
      </c>
      <c r="S6" s="27">
        <f>SUM(S7:S18)</f>
        <v>0</v>
      </c>
      <c r="T6" s="27">
        <f>SUM(T7:T18)</f>
        <v>0</v>
      </c>
      <c r="W6" s="26">
        <f ca="1">SUM(W7:W18)</f>
        <v>0</v>
      </c>
      <c r="X6" s="26">
        <f ca="1">SUM(X7:X18)</f>
        <v>0</v>
      </c>
      <c r="Y6" s="26">
        <f ca="1">SUM(Y7:Y18)</f>
        <v>0</v>
      </c>
      <c r="Z6" s="26">
        <f ca="1">SUM(Z7:Z18)</f>
        <v>0</v>
      </c>
      <c r="AA6" s="71">
        <f>SUM(AA7:AA18)</f>
        <v>5</v>
      </c>
    </row>
    <row r="7" spans="1:27" x14ac:dyDescent="0.3">
      <c r="A7" s="72">
        <v>1</v>
      </c>
      <c r="B7" s="41" t="s">
        <v>186</v>
      </c>
      <c r="C7" s="42">
        <v>461561304</v>
      </c>
      <c r="D7" s="51" t="s">
        <v>158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44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-461561304</v>
      </c>
      <c r="S7" s="37"/>
      <c r="T7" s="37"/>
      <c r="V7" s="48" t="s">
        <v>47</v>
      </c>
      <c r="W7">
        <f t="shared" ref="W7:W18" ca="1" si="1">IF(V7=$W$11,Q7,0)</f>
        <v>0</v>
      </c>
      <c r="X7">
        <f t="shared" ref="X7:X18" ca="1" si="2">IF(V7=$X$11,Q7,0)</f>
        <v>0</v>
      </c>
      <c r="Y7">
        <f t="shared" ref="Y7:Y18" ca="1" si="3">IF(V7=$Y$11,Q7,0)</f>
        <v>0</v>
      </c>
      <c r="Z7">
        <f t="shared" ref="Z7:Z18" ca="1" si="4">IF(V7=$Z$11,Q7,0)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166</v>
      </c>
      <c r="C8" s="43">
        <v>932394000</v>
      </c>
      <c r="D8" s="51" t="s">
        <v>160</v>
      </c>
      <c r="E8" s="136">
        <v>34348308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18" si="5">SUM(E8:P8)</f>
        <v>34348308</v>
      </c>
      <c r="R8" s="29">
        <f t="shared" ref="R8:R18" si="6">+Q8-C8</f>
        <v>-898045692</v>
      </c>
      <c r="S8" s="37"/>
      <c r="T8" s="37"/>
      <c r="V8" s="48" t="s">
        <v>46</v>
      </c>
      <c r="W8">
        <f t="shared" ca="1" si="1"/>
        <v>0</v>
      </c>
      <c r="X8">
        <f t="shared" ca="1" si="2"/>
        <v>0</v>
      </c>
      <c r="Y8">
        <f t="shared" ca="1" si="3"/>
        <v>0</v>
      </c>
      <c r="Z8">
        <f t="shared" ca="1" si="4"/>
        <v>0</v>
      </c>
      <c r="AA8" s="73">
        <f t="shared" ref="AA8:AA18" si="7">IF(C8&gt;0,1,0)</f>
        <v>1</v>
      </c>
    </row>
    <row r="9" spans="1:27" x14ac:dyDescent="0.3">
      <c r="A9" s="72">
        <v>3</v>
      </c>
      <c r="B9" s="41" t="s">
        <v>159</v>
      </c>
      <c r="C9" s="43">
        <v>373441007</v>
      </c>
      <c r="D9" s="51" t="s">
        <v>146</v>
      </c>
      <c r="E9" s="136">
        <v>83569392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5"/>
        <v>83569392</v>
      </c>
      <c r="R9" s="29">
        <f t="shared" si="6"/>
        <v>-289871615</v>
      </c>
      <c r="S9" s="37"/>
      <c r="T9" s="37"/>
      <c r="V9" s="48" t="s">
        <v>46</v>
      </c>
      <c r="W9">
        <f t="shared" ca="1" si="1"/>
        <v>0</v>
      </c>
      <c r="X9">
        <f t="shared" ca="1" si="2"/>
        <v>0</v>
      </c>
      <c r="Y9">
        <f t="shared" ca="1" si="3"/>
        <v>0</v>
      </c>
      <c r="Z9">
        <f t="shared" ca="1" si="4"/>
        <v>0</v>
      </c>
      <c r="AA9" s="73">
        <f t="shared" si="7"/>
        <v>1</v>
      </c>
    </row>
    <row r="10" spans="1:27" ht="28.8" x14ac:dyDescent="0.3">
      <c r="A10" s="72">
        <v>4</v>
      </c>
      <c r="B10" s="135" t="s">
        <v>167</v>
      </c>
      <c r="C10" s="43">
        <v>1076976375</v>
      </c>
      <c r="D10" s="51" t="s">
        <v>158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21">
        <f t="shared" si="5"/>
        <v>0</v>
      </c>
      <c r="R10" s="29">
        <f t="shared" si="6"/>
        <v>-1076976375</v>
      </c>
      <c r="S10" s="37"/>
      <c r="T10" s="37"/>
      <c r="V10" s="48" t="s">
        <v>47</v>
      </c>
      <c r="W10">
        <f t="shared" ca="1" si="1"/>
        <v>0</v>
      </c>
      <c r="X10">
        <f t="shared" ca="1" si="2"/>
        <v>0</v>
      </c>
      <c r="Y10">
        <f t="shared" ca="1" si="3"/>
        <v>0</v>
      </c>
      <c r="Z10">
        <f t="shared" ca="1" si="4"/>
        <v>0</v>
      </c>
      <c r="AA10" s="73">
        <f t="shared" si="7"/>
        <v>1</v>
      </c>
    </row>
    <row r="11" spans="1:27" x14ac:dyDescent="0.3">
      <c r="A11" s="72">
        <v>5</v>
      </c>
      <c r="B11" s="41" t="s">
        <v>142</v>
      </c>
      <c r="C11" s="43">
        <v>75000000</v>
      </c>
      <c r="D11" s="51" t="s">
        <v>160</v>
      </c>
      <c r="E11" s="136">
        <v>4650000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5"/>
        <v>4650000</v>
      </c>
      <c r="R11" s="29">
        <f t="shared" si="6"/>
        <v>-70350000</v>
      </c>
      <c r="S11" s="37"/>
      <c r="T11" s="37"/>
      <c r="V11" s="48" t="s">
        <v>46</v>
      </c>
      <c r="W11">
        <f t="shared" ca="1" si="1"/>
        <v>0</v>
      </c>
      <c r="X11">
        <f t="shared" ca="1" si="2"/>
        <v>0</v>
      </c>
      <c r="Y11">
        <f t="shared" ca="1" si="3"/>
        <v>0</v>
      </c>
      <c r="Z11">
        <f t="shared" ca="1" si="4"/>
        <v>0</v>
      </c>
      <c r="AA11" s="73">
        <f t="shared" si="7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3"/>
        <v>0</v>
      </c>
      <c r="Z12">
        <f t="shared" ca="1" si="4"/>
        <v>0</v>
      </c>
      <c r="AA12" s="73">
        <f t="shared" si="7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3"/>
        <v>0</v>
      </c>
      <c r="Z13">
        <f t="shared" ca="1" si="4"/>
        <v>0</v>
      </c>
      <c r="AA13" s="73">
        <f t="shared" si="7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3"/>
        <v>0</v>
      </c>
      <c r="Z14">
        <f t="shared" ca="1" si="4"/>
        <v>0</v>
      </c>
      <c r="AA14" s="73">
        <f t="shared" si="7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5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3"/>
        <v>0</v>
      </c>
      <c r="Z15">
        <f t="shared" ca="1" si="4"/>
        <v>0</v>
      </c>
      <c r="AA15" s="73">
        <f t="shared" si="7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5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3"/>
        <v>0</v>
      </c>
      <c r="Z16">
        <f t="shared" ca="1" si="4"/>
        <v>0</v>
      </c>
      <c r="AA16" s="73">
        <f t="shared" si="7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5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3"/>
        <v>0</v>
      </c>
      <c r="Z17">
        <f t="shared" ca="1" si="4"/>
        <v>0</v>
      </c>
      <c r="AA17" s="73">
        <f t="shared" si="7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5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3"/>
        <v>0</v>
      </c>
      <c r="Z18">
        <f t="shared" ca="1" si="4"/>
        <v>0</v>
      </c>
      <c r="AA18" s="73">
        <f t="shared" si="7"/>
        <v>0</v>
      </c>
    </row>
    <row r="19" spans="1:30" ht="15" thickBot="1" x14ac:dyDescent="0.35">
      <c r="A19" s="67"/>
      <c r="B19" s="30" t="s">
        <v>130</v>
      </c>
      <c r="C19" s="30"/>
      <c r="D19" s="30"/>
      <c r="E19" s="30"/>
      <c r="F19" s="30"/>
      <c r="AA19" s="73"/>
    </row>
    <row r="20" spans="1:30" ht="15" thickTop="1" x14ac:dyDescent="0.3">
      <c r="A20" s="67"/>
      <c r="B20" s="141" t="s">
        <v>124</v>
      </c>
      <c r="C20" s="142"/>
      <c r="D20" s="36" t="s">
        <v>97</v>
      </c>
      <c r="E20" s="35">
        <f t="shared" ref="E20:Q20" si="8">SUM(E21:E28)</f>
        <v>0</v>
      </c>
      <c r="F20" s="35">
        <f t="shared" si="8"/>
        <v>0</v>
      </c>
      <c r="G20" s="35">
        <f t="shared" si="8"/>
        <v>0</v>
      </c>
      <c r="H20" s="35">
        <f t="shared" si="8"/>
        <v>0</v>
      </c>
      <c r="I20" s="35">
        <f t="shared" si="8"/>
        <v>0</v>
      </c>
      <c r="J20" s="35">
        <f t="shared" si="8"/>
        <v>0</v>
      </c>
      <c r="K20" s="35">
        <f t="shared" si="8"/>
        <v>0</v>
      </c>
      <c r="L20" s="35">
        <f t="shared" si="8"/>
        <v>0</v>
      </c>
      <c r="M20" s="35">
        <f t="shared" si="8"/>
        <v>0</v>
      </c>
      <c r="N20" s="35">
        <f t="shared" si="8"/>
        <v>0</v>
      </c>
      <c r="O20" s="35">
        <f t="shared" si="8"/>
        <v>0</v>
      </c>
      <c r="P20" s="35">
        <f t="shared" si="8"/>
        <v>0</v>
      </c>
      <c r="Q20" s="35">
        <f t="shared" si="8"/>
        <v>0</v>
      </c>
      <c r="R20" s="29"/>
      <c r="S20" s="35">
        <f>SUM(S21:S28)</f>
        <v>0</v>
      </c>
      <c r="T20" s="35">
        <f>SUM(T21:T28)</f>
        <v>0</v>
      </c>
      <c r="AA20" s="73"/>
    </row>
    <row r="21" spans="1:30" x14ac:dyDescent="0.3">
      <c r="A21" s="74">
        <v>1</v>
      </c>
      <c r="B21" s="41"/>
      <c r="C21" s="42"/>
      <c r="D21" s="51"/>
      <c r="E21" s="136"/>
      <c r="F21" s="136"/>
      <c r="G21" s="136"/>
      <c r="H21" s="136"/>
      <c r="I21" s="136"/>
      <c r="J21" s="41"/>
      <c r="K21" s="41"/>
      <c r="L21" s="41"/>
      <c r="M21" s="41"/>
      <c r="N21" s="41"/>
      <c r="O21" s="41"/>
      <c r="P21" s="41"/>
      <c r="Q21" s="23">
        <f>SUM(E21:P21)</f>
        <v>0</v>
      </c>
      <c r="R21" s="29"/>
      <c r="S21" s="20"/>
      <c r="T21" s="20"/>
      <c r="AA21" s="73"/>
    </row>
    <row r="22" spans="1:30" x14ac:dyDescent="0.3">
      <c r="A22" s="74">
        <v>2</v>
      </c>
      <c r="B22" s="41"/>
      <c r="C22" s="43"/>
      <c r="D22" s="51"/>
      <c r="E22" s="136"/>
      <c r="F22" s="136"/>
      <c r="G22" s="136"/>
      <c r="H22" s="136"/>
      <c r="I22" s="41"/>
      <c r="J22" s="41"/>
      <c r="K22" s="41"/>
      <c r="L22" s="41"/>
      <c r="M22" s="41"/>
      <c r="N22" s="41"/>
      <c r="O22" s="41"/>
      <c r="P22" s="41"/>
      <c r="Q22" s="23">
        <f t="shared" ref="Q22:Q28" si="9">SUM(E22:P22)</f>
        <v>0</v>
      </c>
      <c r="R22" s="29"/>
      <c r="S22" s="20"/>
      <c r="T22" s="20"/>
      <c r="AA22" s="73"/>
    </row>
    <row r="23" spans="1:30" x14ac:dyDescent="0.3">
      <c r="A23" s="74">
        <v>3</v>
      </c>
      <c r="B23" s="41"/>
      <c r="C23" s="43"/>
      <c r="D23" s="51"/>
      <c r="E23" s="136"/>
      <c r="F23" s="136"/>
      <c r="G23" s="136"/>
      <c r="H23" s="136"/>
      <c r="I23" s="41"/>
      <c r="J23" s="41"/>
      <c r="K23" s="41"/>
      <c r="L23" s="41"/>
      <c r="M23" s="41"/>
      <c r="N23" s="41"/>
      <c r="O23" s="41"/>
      <c r="P23" s="41"/>
      <c r="Q23" s="23"/>
      <c r="R23" s="29"/>
      <c r="S23" s="20"/>
      <c r="T23" s="20"/>
      <c r="AA23" s="73"/>
    </row>
    <row r="24" spans="1:30" x14ac:dyDescent="0.3">
      <c r="A24" s="74">
        <v>4</v>
      </c>
      <c r="B24" s="41"/>
      <c r="C24" s="43"/>
      <c r="D24" s="51"/>
      <c r="E24" s="136"/>
      <c r="F24" s="136"/>
      <c r="G24" s="136"/>
      <c r="H24" s="136"/>
      <c r="I24" s="41"/>
      <c r="J24" s="41"/>
      <c r="K24" s="41"/>
      <c r="L24" s="41"/>
      <c r="M24" s="41"/>
      <c r="N24" s="41"/>
      <c r="O24" s="41"/>
      <c r="P24" s="41"/>
      <c r="Q24" s="23"/>
      <c r="R24" s="29"/>
      <c r="S24" s="20"/>
      <c r="T24" s="20"/>
      <c r="AA24" s="73"/>
    </row>
    <row r="25" spans="1:30" x14ac:dyDescent="0.3">
      <c r="A25" s="74">
        <v>5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/>
      <c r="R25" s="29"/>
      <c r="S25" s="20"/>
      <c r="T25" s="20"/>
      <c r="AA25" s="73"/>
    </row>
    <row r="26" spans="1:30" x14ac:dyDescent="0.3">
      <c r="A26" s="74">
        <v>6</v>
      </c>
      <c r="B26" s="41"/>
      <c r="C26" s="43"/>
      <c r="D26" s="51"/>
      <c r="E26" s="136"/>
      <c r="F26" s="136"/>
      <c r="G26" s="136"/>
      <c r="H26" s="136"/>
      <c r="I26" s="41"/>
      <c r="J26" s="41"/>
      <c r="K26" s="41"/>
      <c r="L26" s="41"/>
      <c r="M26" s="41"/>
      <c r="N26" s="41"/>
      <c r="O26" s="41"/>
      <c r="P26" s="41"/>
      <c r="Q26" s="23"/>
      <c r="R26" s="29"/>
      <c r="S26" s="20"/>
      <c r="T26" s="20"/>
      <c r="AA26" s="73"/>
    </row>
    <row r="27" spans="1:30" x14ac:dyDescent="0.3">
      <c r="A27" s="74">
        <v>7</v>
      </c>
      <c r="B27" s="135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9"/>
        <v>0</v>
      </c>
      <c r="R27" s="29"/>
      <c r="S27" s="20"/>
      <c r="T27" s="20"/>
      <c r="AA27" s="73"/>
    </row>
    <row r="28" spans="1:30" x14ac:dyDescent="0.3">
      <c r="A28" s="74">
        <v>8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9"/>
        <v>0</v>
      </c>
      <c r="R28" s="29"/>
      <c r="S28" s="20"/>
      <c r="T28" s="20"/>
      <c r="AA28" s="73"/>
    </row>
    <row r="29" spans="1:30" ht="15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SUM(C33:C48)</f>
        <v>3928440425</v>
      </c>
      <c r="D32" s="36" t="s">
        <v>97</v>
      </c>
      <c r="E32" s="25">
        <f t="shared" ref="E32:P32" si="10">SUM(E33:E48)</f>
        <v>122567700</v>
      </c>
      <c r="F32" s="25">
        <f t="shared" si="10"/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  <c r="J32" s="25">
        <f t="shared" si="10"/>
        <v>0</v>
      </c>
      <c r="K32" s="25">
        <f t="shared" si="10"/>
        <v>0</v>
      </c>
      <c r="L32" s="25">
        <f t="shared" si="10"/>
        <v>0</v>
      </c>
      <c r="M32" s="25">
        <f t="shared" si="10"/>
        <v>0</v>
      </c>
      <c r="N32" s="25">
        <f t="shared" si="10"/>
        <v>0</v>
      </c>
      <c r="O32" s="25">
        <f t="shared" si="10"/>
        <v>0</v>
      </c>
      <c r="P32" s="25">
        <f t="shared" si="10"/>
        <v>0</v>
      </c>
      <c r="Q32" s="27">
        <f>SUM(E32:P32)</f>
        <v>122567700</v>
      </c>
      <c r="R32" s="28">
        <f>+Q32-C32</f>
        <v>-3805872725</v>
      </c>
      <c r="S32" s="27">
        <f>SUM(S33:S48)</f>
        <v>0</v>
      </c>
      <c r="T32" s="27">
        <f>SUM(T33:T48)</f>
        <v>0</v>
      </c>
      <c r="V32" s="47" t="s">
        <v>133</v>
      </c>
      <c r="W32" s="26">
        <f t="shared" ref="W32:AB32" ca="1" si="11">SUM(W33:W44)</f>
        <v>0</v>
      </c>
      <c r="X32" s="26">
        <f t="shared" ca="1" si="11"/>
        <v>0</v>
      </c>
      <c r="Y32" s="26">
        <f t="shared" ca="1" si="11"/>
        <v>0</v>
      </c>
      <c r="Z32" s="26">
        <f t="shared" ca="1" si="11"/>
        <v>0</v>
      </c>
      <c r="AA32" s="26">
        <f t="shared" si="11"/>
        <v>5</v>
      </c>
      <c r="AB32" s="26">
        <f t="shared" si="11"/>
        <v>3</v>
      </c>
      <c r="AD32" s="92"/>
    </row>
    <row r="33" spans="1:30" x14ac:dyDescent="0.3">
      <c r="A33" s="72">
        <v>1</v>
      </c>
      <c r="B33" s="41" t="s">
        <v>186</v>
      </c>
      <c r="C33" s="42">
        <v>764281626</v>
      </c>
      <c r="D33" s="51" t="s">
        <v>158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0</v>
      </c>
      <c r="R33" s="29">
        <f>+Q33-C33</f>
        <v>-764281626</v>
      </c>
      <c r="S33" s="37" t="s">
        <v>182</v>
      </c>
      <c r="T33" s="37"/>
      <c r="V33" s="48"/>
      <c r="W33">
        <f t="shared" ref="W33:W44" ca="1" si="12">IF(V33=$W$11,Q33,0)</f>
        <v>0</v>
      </c>
      <c r="X33">
        <f ca="1">IF(V33=$X$11,Q33,0)</f>
        <v>0</v>
      </c>
      <c r="Y33">
        <f ca="1">IF(V33=$Y$11,Q33,0)</f>
        <v>0</v>
      </c>
      <c r="Z33">
        <f ca="1">IF(V33=$Z$11,Q33,0)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72">
        <v>2</v>
      </c>
      <c r="B34" s="41" t="s">
        <v>166</v>
      </c>
      <c r="C34" s="43">
        <v>932394000</v>
      </c>
      <c r="D34" s="51" t="s">
        <v>160</v>
      </c>
      <c r="E34" s="136">
        <v>34348308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21">
        <f t="shared" ref="Q34:Q44" si="13">SUM(E34:P34)</f>
        <v>34348308</v>
      </c>
      <c r="R34" s="29">
        <f>+Q34-C34</f>
        <v>-898045692</v>
      </c>
      <c r="S34" s="37" t="s">
        <v>175</v>
      </c>
      <c r="T34" s="37"/>
      <c r="V34" s="48"/>
      <c r="W34">
        <f t="shared" ca="1" si="12"/>
        <v>0</v>
      </c>
      <c r="X34">
        <f t="shared" ref="X34:X44" ca="1" si="14">IF(V34=$X$11,Q34,0)</f>
        <v>0</v>
      </c>
      <c r="Y34">
        <f ca="1">IF(V34=$Y$11,Q34,0)</f>
        <v>0</v>
      </c>
      <c r="Z34">
        <f t="shared" ref="Z34:Z44" ca="1" si="15">IF(V34=$Z$11,Q34,0)</f>
        <v>0</v>
      </c>
      <c r="AA34">
        <f t="shared" ref="AA34:AA44" si="16">IF(C34&gt;0,1,0)</f>
        <v>1</v>
      </c>
      <c r="AB34">
        <f t="shared" ref="AB34:AB44" si="17">IF(Q34&gt;0,1,0)</f>
        <v>1</v>
      </c>
      <c r="AC34">
        <f t="shared" ref="AC34:AC44" si="18">+AA34+AB34</f>
        <v>2</v>
      </c>
      <c r="AD34" s="92" t="str">
        <f t="shared" ref="AD34:AD44" si="19">IF(AC34=1,"Pendiente",IF(AC34=2,"Avance",0))</f>
        <v>Avance</v>
      </c>
    </row>
    <row r="35" spans="1:30" x14ac:dyDescent="0.3">
      <c r="A35" s="72">
        <v>3</v>
      </c>
      <c r="B35" s="41" t="s">
        <v>159</v>
      </c>
      <c r="C35" s="43">
        <v>373441007</v>
      </c>
      <c r="D35" s="51" t="s">
        <v>146</v>
      </c>
      <c r="E35" s="136">
        <v>83569392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3"/>
        <v>83569392</v>
      </c>
      <c r="R35" s="29">
        <f>+Q35-C35</f>
        <v>-289871615</v>
      </c>
      <c r="S35" s="37" t="s">
        <v>176</v>
      </c>
      <c r="T35" s="37"/>
      <c r="V35" s="48"/>
      <c r="W35">
        <f t="shared" ca="1" si="12"/>
        <v>0</v>
      </c>
      <c r="X35">
        <f t="shared" ca="1" si="14"/>
        <v>0</v>
      </c>
      <c r="Y35">
        <f ca="1">IF(V35=$Y$11,Q35,0)</f>
        <v>0</v>
      </c>
      <c r="Z35">
        <f t="shared" ca="1" si="15"/>
        <v>0</v>
      </c>
      <c r="AA35">
        <f t="shared" si="16"/>
        <v>1</v>
      </c>
      <c r="AB35">
        <f t="shared" si="17"/>
        <v>1</v>
      </c>
      <c r="AC35">
        <f t="shared" si="18"/>
        <v>2</v>
      </c>
      <c r="AD35" s="92" t="str">
        <f t="shared" si="19"/>
        <v>Avance</v>
      </c>
    </row>
    <row r="36" spans="1:30" ht="28.8" x14ac:dyDescent="0.3">
      <c r="A36" s="72">
        <v>4</v>
      </c>
      <c r="B36" s="135" t="s">
        <v>167</v>
      </c>
      <c r="C36" s="43">
        <v>1783323792</v>
      </c>
      <c r="D36" s="51" t="s">
        <v>158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21">
        <f t="shared" si="13"/>
        <v>0</v>
      </c>
      <c r="R36" s="29">
        <f t="shared" ref="R36:R44" si="20">+Q36-C36</f>
        <v>-1783323792</v>
      </c>
      <c r="S36" s="37" t="s">
        <v>187</v>
      </c>
      <c r="T36" s="37"/>
      <c r="V36" s="48"/>
      <c r="W36">
        <f t="shared" ca="1" si="12"/>
        <v>0</v>
      </c>
      <c r="X36">
        <f t="shared" ca="1" si="14"/>
        <v>0</v>
      </c>
      <c r="Y36">
        <f t="shared" ref="Y36:Y44" ca="1" si="21">IF(V36=$Y$11,Q36,0)</f>
        <v>0</v>
      </c>
      <c r="Z36">
        <f t="shared" ca="1" si="15"/>
        <v>0</v>
      </c>
      <c r="AA36">
        <f t="shared" si="16"/>
        <v>1</v>
      </c>
      <c r="AB36">
        <f t="shared" si="17"/>
        <v>0</v>
      </c>
      <c r="AC36">
        <f t="shared" si="18"/>
        <v>1</v>
      </c>
      <c r="AD36" s="92" t="str">
        <f t="shared" si="19"/>
        <v>Pendiente</v>
      </c>
    </row>
    <row r="37" spans="1:30" x14ac:dyDescent="0.3">
      <c r="A37" s="72">
        <v>5</v>
      </c>
      <c r="B37" s="41" t="s">
        <v>142</v>
      </c>
      <c r="C37" s="43">
        <v>75000000</v>
      </c>
      <c r="D37" s="51" t="s">
        <v>160</v>
      </c>
      <c r="E37" s="136">
        <v>4650000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3"/>
        <v>4650000</v>
      </c>
      <c r="R37" s="29">
        <f t="shared" si="20"/>
        <v>-70350000</v>
      </c>
      <c r="S37" s="37" t="s">
        <v>177</v>
      </c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1</v>
      </c>
      <c r="AB37">
        <f t="shared" si="17"/>
        <v>1</v>
      </c>
      <c r="AC37">
        <f t="shared" si="18"/>
        <v>2</v>
      </c>
      <c r="AD37" s="92" t="str">
        <f t="shared" si="19"/>
        <v>Avance</v>
      </c>
    </row>
    <row r="38" spans="1:30" x14ac:dyDescent="0.3">
      <c r="A38" s="94">
        <v>6</v>
      </c>
      <c r="B38" s="41"/>
      <c r="C38" s="43"/>
      <c r="D38" s="51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132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IF(V46=$W$11,Q46,0)</f>
        <v>0</v>
      </c>
      <c r="X46">
        <f t="shared" ref="X46:X48" ca="1" si="24">IF(V46=$X$11,Q46,0)</f>
        <v>0</v>
      </c>
      <c r="Y46">
        <f t="shared" ref="Y46:Y48" ca="1" si="25">IF(V46=$Y$11,Q46,0)</f>
        <v>0</v>
      </c>
      <c r="Z46">
        <f t="shared" ref="Z46:Z48" ca="1" si="26">IF(V46=$Z$11,Q46,0)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125</v>
      </c>
      <c r="AD49" s="92"/>
    </row>
    <row r="50" spans="1:30" x14ac:dyDescent="0.3">
      <c r="A50" s="95">
        <v>1</v>
      </c>
      <c r="B50" s="31" t="s">
        <v>126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127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128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137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124</v>
      </c>
      <c r="C54" s="142"/>
      <c r="D54" s="36" t="s">
        <v>97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135</v>
      </c>
      <c r="C60" s="144"/>
      <c r="D60" s="144"/>
      <c r="E60" s="144"/>
      <c r="F60" s="144"/>
      <c r="G60" s="144"/>
      <c r="H60" s="144"/>
      <c r="I60" s="144"/>
      <c r="J60" s="144"/>
      <c r="K60" s="87" t="s">
        <v>136</v>
      </c>
      <c r="AD60" s="92"/>
    </row>
    <row r="61" spans="1:30" ht="22.8" thickTop="1" thickBot="1" x14ac:dyDescent="0.35">
      <c r="A61" s="91"/>
      <c r="C61" s="36" t="s">
        <v>134</v>
      </c>
      <c r="D61" s="36" t="s">
        <v>120</v>
      </c>
      <c r="E61" s="33" t="s">
        <v>82</v>
      </c>
      <c r="F61" s="33" t="s">
        <v>83</v>
      </c>
      <c r="G61" s="33" t="s">
        <v>84</v>
      </c>
      <c r="H61" s="33" t="s">
        <v>85</v>
      </c>
      <c r="I61" s="33" t="s">
        <v>86</v>
      </c>
      <c r="J61" s="33" t="s">
        <v>87</v>
      </c>
      <c r="K61" s="33" t="s">
        <v>88</v>
      </c>
      <c r="L61" s="33" t="s">
        <v>89</v>
      </c>
      <c r="M61" s="34" t="s">
        <v>90</v>
      </c>
      <c r="N61" s="34" t="s">
        <v>91</v>
      </c>
      <c r="O61" s="34" t="s">
        <v>92</v>
      </c>
      <c r="P61" s="34" t="s">
        <v>93</v>
      </c>
      <c r="Q61" s="68" t="s">
        <v>94</v>
      </c>
      <c r="R61" s="68" t="s">
        <v>95</v>
      </c>
      <c r="S61" s="36" t="s">
        <v>112</v>
      </c>
      <c r="T61" s="36" t="s">
        <v>113</v>
      </c>
      <c r="V61" s="47" t="s">
        <v>131</v>
      </c>
      <c r="W61" s="36" t="s">
        <v>114</v>
      </c>
      <c r="X61" s="36" t="s">
        <v>115</v>
      </c>
      <c r="Y61" s="36" t="s">
        <v>116</v>
      </c>
      <c r="Z61" s="36" t="s">
        <v>117</v>
      </c>
      <c r="AD61" s="92"/>
    </row>
    <row r="62" spans="1:30" ht="16.8" thickTop="1" thickBot="1" x14ac:dyDescent="0.35">
      <c r="A62" s="93"/>
      <c r="B62" s="47" t="s">
        <v>124</v>
      </c>
      <c r="C62" s="24">
        <f>SUM(C63:C81)</f>
        <v>0</v>
      </c>
      <c r="D62" s="36" t="s">
        <v>97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133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138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124</v>
      </c>
      <c r="C74" s="142"/>
      <c r="D74" s="36" t="s">
        <v>97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9" x14ac:dyDescent="0.3">
      <c r="B82" s="113" t="s">
        <v>139</v>
      </c>
      <c r="C82" s="6"/>
      <c r="D82" s="6"/>
      <c r="E82" s="6"/>
      <c r="F82" s="6"/>
      <c r="G82" s="6"/>
      <c r="H82" s="6"/>
      <c r="I82" s="6"/>
    </row>
    <row r="83" spans="2:9" x14ac:dyDescent="0.3">
      <c r="B83" s="3">
        <v>2</v>
      </c>
      <c r="C83" s="9" t="s">
        <v>42</v>
      </c>
      <c r="D83" s="9"/>
      <c r="E83" s="9"/>
      <c r="F83" s="9"/>
      <c r="G83" s="9"/>
      <c r="H83" s="114" t="s">
        <v>48</v>
      </c>
      <c r="I83" s="114"/>
    </row>
    <row r="84" spans="2:9" x14ac:dyDescent="0.3">
      <c r="B84" s="4">
        <v>3</v>
      </c>
      <c r="C84" s="7" t="s">
        <v>18</v>
      </c>
      <c r="D84" s="7"/>
      <c r="E84" s="7"/>
      <c r="F84" s="7"/>
      <c r="G84" s="7"/>
      <c r="H84" s="7"/>
      <c r="I84" s="7"/>
    </row>
    <row r="85" spans="2:9" x14ac:dyDescent="0.3">
      <c r="B85" s="16" t="s">
        <v>69</v>
      </c>
      <c r="C85" s="13" t="s">
        <v>78</v>
      </c>
      <c r="D85" s="13"/>
      <c r="E85" s="13"/>
      <c r="F85" s="13"/>
      <c r="G85" s="13"/>
      <c r="H85" s="13"/>
      <c r="I85" s="13"/>
    </row>
    <row r="86" spans="2:9" x14ac:dyDescent="0.3">
      <c r="B86" s="1">
        <v>4</v>
      </c>
      <c r="C86" s="145" t="s">
        <v>17</v>
      </c>
      <c r="D86" s="145"/>
      <c r="E86" s="145"/>
      <c r="F86" s="145"/>
      <c r="G86" s="145"/>
      <c r="H86" s="145"/>
      <c r="I86" s="145"/>
    </row>
    <row r="87" spans="2:9" x14ac:dyDescent="0.3">
      <c r="B87" s="16" t="s">
        <v>69</v>
      </c>
      <c r="C87" s="13" t="s">
        <v>55</v>
      </c>
      <c r="D87" s="13"/>
      <c r="E87" s="13"/>
      <c r="F87" s="13"/>
      <c r="G87" s="13"/>
      <c r="H87" s="13"/>
      <c r="I87" s="13"/>
    </row>
    <row r="88" spans="2:9" x14ac:dyDescent="0.3">
      <c r="B88" s="4">
        <v>5</v>
      </c>
      <c r="C88" s="7" t="s">
        <v>36</v>
      </c>
      <c r="D88" s="7"/>
      <c r="E88" s="7"/>
      <c r="F88" s="7"/>
      <c r="G88" s="7"/>
      <c r="H88" s="7"/>
      <c r="I88" s="7"/>
    </row>
    <row r="89" spans="2:9" x14ac:dyDescent="0.3">
      <c r="B89" s="16" t="s">
        <v>69</v>
      </c>
      <c r="C89" s="13">
        <v>2023</v>
      </c>
      <c r="D89" s="13"/>
      <c r="E89" s="13"/>
      <c r="F89" s="13"/>
      <c r="G89" s="13"/>
      <c r="H89" s="13"/>
      <c r="I89" s="13"/>
    </row>
    <row r="90" spans="2:9" x14ac:dyDescent="0.3">
      <c r="B90" s="115">
        <v>6</v>
      </c>
      <c r="C90" s="9" t="s">
        <v>37</v>
      </c>
      <c r="D90" s="9"/>
      <c r="E90" s="9"/>
      <c r="F90" s="9"/>
      <c r="G90" s="116" t="s">
        <v>69</v>
      </c>
      <c r="H90" s="114" t="s">
        <v>48</v>
      </c>
      <c r="I90" s="114"/>
    </row>
  </sheetData>
  <mergeCells count="6">
    <mergeCell ref="B74:C74"/>
    <mergeCell ref="C86:I86"/>
    <mergeCell ref="B20:C20"/>
    <mergeCell ref="B30:D30"/>
    <mergeCell ref="B54:C54"/>
    <mergeCell ref="B60:J60"/>
  </mergeCells>
  <conditionalFormatting sqref="E38:I38">
    <cfRule type="cellIs" dxfId="205" priority="62" operator="greaterThan">
      <formula>0</formula>
    </cfRule>
  </conditionalFormatting>
  <conditionalFormatting sqref="E7:P18">
    <cfRule type="cellIs" dxfId="204" priority="45" operator="greaterThan">
      <formula>0</formula>
    </cfRule>
  </conditionalFormatting>
  <conditionalFormatting sqref="E33:P44">
    <cfRule type="cellIs" dxfId="203" priority="4" operator="greaterThan">
      <formula>0</formula>
    </cfRule>
  </conditionalFormatting>
  <conditionalFormatting sqref="E46:P48">
    <cfRule type="cellIs" dxfId="202" priority="81" operator="greaterThan">
      <formula>0</formula>
    </cfRule>
  </conditionalFormatting>
  <conditionalFormatting sqref="E55:P59">
    <cfRule type="cellIs" dxfId="201" priority="69" operator="greaterThan">
      <formula>0</formula>
    </cfRule>
  </conditionalFormatting>
  <conditionalFormatting sqref="E63:P72">
    <cfRule type="cellIs" dxfId="200" priority="73" operator="greaterThan">
      <formula>0</formula>
    </cfRule>
  </conditionalFormatting>
  <conditionalFormatting sqref="E75:P79">
    <cfRule type="cellIs" dxfId="199" priority="65" operator="greaterThan">
      <formula>0</formula>
    </cfRule>
  </conditionalFormatting>
  <conditionalFormatting sqref="I19:P19 E21:P28 S21:T28">
    <cfRule type="cellIs" dxfId="198" priority="86" operator="greaterThan">
      <formula>0</formula>
    </cfRule>
  </conditionalFormatting>
  <conditionalFormatting sqref="I53:P53">
    <cfRule type="cellIs" dxfId="197" priority="70" operator="greaterThan">
      <formula>0</formula>
    </cfRule>
  </conditionalFormatting>
  <conditionalFormatting sqref="I73:P73">
    <cfRule type="cellIs" dxfId="196" priority="66" operator="greaterThan">
      <formula>0</formula>
    </cfRule>
  </conditionalFormatting>
  <conditionalFormatting sqref="J36">
    <cfRule type="cellIs" dxfId="195" priority="30" operator="greaterThan">
      <formula>0</formula>
    </cfRule>
  </conditionalFormatting>
  <conditionalFormatting sqref="J7:K11">
    <cfRule type="cellIs" dxfId="194" priority="26" operator="greaterThan">
      <formula>0</formula>
    </cfRule>
  </conditionalFormatting>
  <conditionalFormatting sqref="J33:K33">
    <cfRule type="cellIs" dxfId="193" priority="42" operator="greaterThan">
      <formula>0</formula>
    </cfRule>
  </conditionalFormatting>
  <conditionalFormatting sqref="J37:K38">
    <cfRule type="cellIs" dxfId="192" priority="43" operator="greaterThan">
      <formula>0</formula>
    </cfRule>
  </conditionalFormatting>
  <conditionalFormatting sqref="K33:L38">
    <cfRule type="cellIs" dxfId="191" priority="5" operator="greaterThan">
      <formula>0</formula>
    </cfRule>
  </conditionalFormatting>
  <conditionalFormatting sqref="M8:P11">
    <cfRule type="cellIs" dxfId="190" priority="17" operator="greaterThan">
      <formula>0</formula>
    </cfRule>
  </conditionalFormatting>
  <conditionalFormatting sqref="M37:P38">
    <cfRule type="cellIs" dxfId="189" priority="41" operator="greaterThan">
      <formula>0</formula>
    </cfRule>
  </conditionalFormatting>
  <conditionalFormatting sqref="N33:P38">
    <cfRule type="cellIs" dxfId="188" priority="1" operator="greaterThan">
      <formula>0</formula>
    </cfRule>
  </conditionalFormatting>
  <conditionalFormatting sqref="S7:T18 S33:T44 C50:P52">
    <cfRule type="cellIs" dxfId="187" priority="78" operator="greaterThan">
      <formula>0</formula>
    </cfRule>
  </conditionalFormatting>
  <conditionalFormatting sqref="S46:T48">
    <cfRule type="cellIs" dxfId="186" priority="80" operator="greaterThan">
      <formula>0</formula>
    </cfRule>
  </conditionalFormatting>
  <conditionalFormatting sqref="S55:T59">
    <cfRule type="cellIs" dxfId="185" priority="67" operator="greaterThan">
      <formula>0</formula>
    </cfRule>
  </conditionalFormatting>
  <conditionalFormatting sqref="S63:T72">
    <cfRule type="cellIs" dxfId="184" priority="71" operator="greaterThan">
      <formula>0</formula>
    </cfRule>
  </conditionalFormatting>
  <conditionalFormatting sqref="S75:T79">
    <cfRule type="cellIs" dxfId="183" priority="6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1"/>
  <sheetViews>
    <sheetView showGridLines="0" zoomScale="70" zoomScaleNormal="70" workbookViewId="0">
      <selection activeCell="AE20" sqref="AE20"/>
    </sheetView>
  </sheetViews>
  <sheetFormatPr baseColWidth="10" defaultRowHeight="14.4" x14ac:dyDescent="0.3"/>
  <cols>
    <col min="1" max="1" width="3" bestFit="1" customWidth="1"/>
    <col min="2" max="2" width="34.109375" customWidth="1"/>
    <col min="3" max="3" width="14.109375" customWidth="1"/>
    <col min="4" max="4" width="14.33203125" customWidth="1"/>
    <col min="5" max="5" width="0" hidden="1" customWidth="1"/>
    <col min="6" max="6" width="12.5546875" hidden="1" customWidth="1"/>
    <col min="7" max="7" width="13.33203125" hidden="1" customWidth="1"/>
    <col min="8" max="8" width="12.6640625" hidden="1" customWidth="1"/>
    <col min="9" max="9" width="13.109375" hidden="1" customWidth="1"/>
    <col min="10" max="10" width="12.44140625" hidden="1" customWidth="1"/>
    <col min="11" max="11" width="0" hidden="1" customWidth="1"/>
    <col min="12" max="12" width="12.88671875" hidden="1" customWidth="1"/>
    <col min="13" max="16" width="0" hidden="1" customWidth="1"/>
    <col min="17" max="17" width="12.6640625" hidden="1" customWidth="1"/>
    <col min="18" max="18" width="12.33203125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49" t="s">
        <v>203</v>
      </c>
      <c r="E2" s="22" t="s">
        <v>4</v>
      </c>
      <c r="F2" s="22"/>
      <c r="G2" s="22"/>
      <c r="H2" s="22"/>
    </row>
    <row r="3" spans="1:27" ht="18.600000000000001" thickBot="1" x14ac:dyDescent="0.4">
      <c r="C3" s="59" t="s">
        <v>121</v>
      </c>
      <c r="D3" s="58" t="s">
        <v>204</v>
      </c>
      <c r="E3" s="58" t="s">
        <v>103</v>
      </c>
      <c r="F3" s="56"/>
      <c r="G3" s="56"/>
      <c r="H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SUM(C7:C20)</f>
        <v>26000000</v>
      </c>
      <c r="D6" s="36" t="s">
        <v>97</v>
      </c>
      <c r="E6" s="25">
        <f t="shared" ref="E6:P6" si="0">SUM(E7:E20)</f>
        <v>500000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500000</v>
      </c>
      <c r="R6" s="28">
        <f>+Q6-C6</f>
        <v>-25500000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147</v>
      </c>
      <c r="C7" s="42">
        <v>6000000</v>
      </c>
      <c r="D7" s="51" t="s">
        <v>146</v>
      </c>
      <c r="E7" s="136">
        <v>500000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500000</v>
      </c>
      <c r="R7" s="29">
        <f>+Q7-C7</f>
        <v>-5500000</v>
      </c>
      <c r="S7" s="37">
        <v>0</v>
      </c>
      <c r="T7" s="37"/>
      <c r="V7" s="48" t="s">
        <v>46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148</v>
      </c>
      <c r="C8" s="43">
        <v>20000000</v>
      </c>
      <c r="D8" s="51" t="s">
        <v>146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0</v>
      </c>
      <c r="R8" s="29">
        <f>+Q8-C8</f>
        <v>-20000000</v>
      </c>
      <c r="S8" s="37">
        <v>0</v>
      </c>
      <c r="T8" s="37"/>
      <c r="V8" s="48" t="s">
        <v>46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130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124</v>
      </c>
      <c r="C22" s="142"/>
      <c r="D22" s="36" t="s">
        <v>97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2"/>
      <c r="D23" s="5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129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123</v>
      </c>
      <c r="D30" s="36" t="s">
        <v>120</v>
      </c>
      <c r="E30" s="33" t="s">
        <v>82</v>
      </c>
      <c r="F30" s="33" t="s">
        <v>83</v>
      </c>
      <c r="G30" s="33" t="s">
        <v>84</v>
      </c>
      <c r="H30" s="33" t="s">
        <v>85</v>
      </c>
      <c r="I30" s="33" t="s">
        <v>86</v>
      </c>
      <c r="J30" s="33" t="s">
        <v>87</v>
      </c>
      <c r="K30" s="33" t="s">
        <v>88</v>
      </c>
      <c r="L30" s="33" t="s">
        <v>89</v>
      </c>
      <c r="M30" s="34" t="s">
        <v>90</v>
      </c>
      <c r="N30" s="34" t="s">
        <v>91</v>
      </c>
      <c r="O30" s="34" t="s">
        <v>92</v>
      </c>
      <c r="P30" s="34" t="s">
        <v>93</v>
      </c>
      <c r="Q30" s="68" t="s">
        <v>94</v>
      </c>
      <c r="R30" s="68" t="s">
        <v>95</v>
      </c>
      <c r="S30" s="36" t="s">
        <v>112</v>
      </c>
      <c r="T30" s="36" t="s">
        <v>113</v>
      </c>
      <c r="V30" s="47" t="s">
        <v>131</v>
      </c>
      <c r="W30" s="36" t="s">
        <v>46</v>
      </c>
      <c r="X30" s="36" t="s">
        <v>45</v>
      </c>
      <c r="Y30" s="36" t="s">
        <v>47</v>
      </c>
      <c r="Z30" s="36" t="s">
        <v>118</v>
      </c>
      <c r="AA30" s="36" t="s">
        <v>119</v>
      </c>
      <c r="AB30" s="36" t="s">
        <v>111</v>
      </c>
      <c r="AC30" s="36" t="s">
        <v>94</v>
      </c>
      <c r="AD30" s="92"/>
    </row>
    <row r="31" spans="1:30" ht="16.8" thickTop="1" thickBot="1" x14ac:dyDescent="0.35">
      <c r="A31" s="93"/>
      <c r="B31" s="47" t="s">
        <v>124</v>
      </c>
      <c r="C31" s="24">
        <f>SUM(C32:C49)</f>
        <v>26000000</v>
      </c>
      <c r="D31" s="36" t="s">
        <v>97</v>
      </c>
      <c r="E31" s="25">
        <f t="shared" ref="E31:P31" si="10">SUM(E32:E49)</f>
        <v>500000</v>
      </c>
      <c r="F31" s="25">
        <f t="shared" si="10"/>
        <v>0</v>
      </c>
      <c r="G31" s="25">
        <f t="shared" si="10"/>
        <v>0</v>
      </c>
      <c r="H31" s="25">
        <f t="shared" si="10"/>
        <v>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500000</v>
      </c>
      <c r="R31" s="28">
        <f>+Q31-C31</f>
        <v>-25500000</v>
      </c>
      <c r="S31" s="27">
        <f>SUM(S32:S49)</f>
        <v>0</v>
      </c>
      <c r="T31" s="27">
        <f>SUM(T32:T49)</f>
        <v>0</v>
      </c>
      <c r="V31" s="47" t="s">
        <v>133</v>
      </c>
      <c r="W31" s="26">
        <f t="shared" ref="W31:AB31" ca="1" si="11">SUM(W32:W45)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1</v>
      </c>
      <c r="AD31" s="92"/>
    </row>
    <row r="32" spans="1:30" x14ac:dyDescent="0.3">
      <c r="A32" s="94">
        <v>1</v>
      </c>
      <c r="B32" s="41" t="s">
        <v>147</v>
      </c>
      <c r="C32" s="42">
        <v>6000000</v>
      </c>
      <c r="D32" s="51" t="s">
        <v>146</v>
      </c>
      <c r="E32" s="136">
        <v>500000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500000</v>
      </c>
      <c r="R32" s="29">
        <f>+Q32-C32</f>
        <v>-5500000</v>
      </c>
      <c r="S32" s="37" t="s">
        <v>170</v>
      </c>
      <c r="T32" s="37"/>
      <c r="V32" s="48"/>
      <c r="W32">
        <f t="shared" ref="W32:W45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148</v>
      </c>
      <c r="C33" s="43">
        <v>20000000</v>
      </c>
      <c r="D33" s="51" t="s">
        <v>146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5" si="13">SUM(E33:P33)</f>
        <v>0</v>
      </c>
      <c r="R33" s="29">
        <f>+Q33-C33</f>
        <v>-20000000</v>
      </c>
      <c r="S33" s="37" t="s">
        <v>178</v>
      </c>
      <c r="T33" s="37"/>
      <c r="V33" s="48"/>
      <c r="W33">
        <f t="shared" ca="1" si="12"/>
        <v>0</v>
      </c>
      <c r="X33">
        <f t="shared" ref="X33:X45" ca="1" si="14">IF(V33=$X$13,Q33,0)</f>
        <v>0</v>
      </c>
      <c r="Y33">
        <f ca="1">IF(V33=$Y$13,Q33,0)</f>
        <v>0</v>
      </c>
      <c r="Z33">
        <f t="shared" ref="Z33:Z45" ca="1" si="15">IF(V33=$Z$13,Q33,0)</f>
        <v>0</v>
      </c>
      <c r="AA33">
        <f t="shared" ref="AA33:AA45" si="16">IF(C33&gt;0,1,0)</f>
        <v>1</v>
      </c>
      <c r="AB33">
        <f t="shared" ref="AB33:AB45" si="17">IF(Q33&gt;0,1,0)</f>
        <v>0</v>
      </c>
      <c r="AC33">
        <f t="shared" ref="AC33:AC45" si="18">+AA33+AB33</f>
        <v>1</v>
      </c>
      <c r="AD33" s="92" t="str">
        <f t="shared" ref="AD33:AD45" si="19">IF(AC33=1,"Pendiente",IF(AC33=2,"Avance",0))</f>
        <v>Pendiente</v>
      </c>
    </row>
    <row r="34" spans="1:30" x14ac:dyDescent="0.3">
      <c r="A34" s="72">
        <v>3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si="13"/>
        <v>0</v>
      </c>
      <c r="R34" s="29">
        <f t="shared" ref="R34:R45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5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72">
        <v>4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72">
        <v>5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72">
        <v>6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72">
        <v>7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72">
        <v>8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72">
        <v>9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72">
        <v>10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72">
        <v>11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72">
        <v>12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72">
        <v>13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72">
        <v>14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3"/>
        <v>0</v>
      </c>
      <c r="R45" s="29">
        <f t="shared" si="20"/>
        <v>0</v>
      </c>
      <c r="S45" s="37"/>
      <c r="T45" s="37"/>
      <c r="V45" s="48"/>
      <c r="W45">
        <f t="shared" ca="1" si="12"/>
        <v>0</v>
      </c>
      <c r="X45">
        <f t="shared" ca="1" si="14"/>
        <v>0</v>
      </c>
      <c r="Y45">
        <f t="shared" ca="1" si="21"/>
        <v>0</v>
      </c>
      <c r="Z45">
        <f t="shared" ca="1" si="15"/>
        <v>0</v>
      </c>
      <c r="AA45">
        <f t="shared" si="16"/>
        <v>0</v>
      </c>
      <c r="AB45">
        <f t="shared" si="17"/>
        <v>0</v>
      </c>
      <c r="AC45">
        <f t="shared" si="18"/>
        <v>0</v>
      </c>
      <c r="AD45" s="92">
        <f t="shared" si="19"/>
        <v>0</v>
      </c>
    </row>
    <row r="46" spans="1:30" x14ac:dyDescent="0.3">
      <c r="A46" s="91"/>
      <c r="B46" s="85" t="s">
        <v>132</v>
      </c>
      <c r="C46" s="86"/>
      <c r="AD46" s="92"/>
    </row>
    <row r="47" spans="1:30" x14ac:dyDescent="0.3">
      <c r="A47" s="95">
        <v>1</v>
      </c>
      <c r="B47" s="31"/>
      <c r="C47" s="3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21">
        <f t="shared" ref="Q47:Q49" si="22">SUM(E47:P47)</f>
        <v>0</v>
      </c>
      <c r="R47" s="40"/>
      <c r="S47" s="39"/>
      <c r="T47" s="39"/>
      <c r="V47" s="48"/>
      <c r="W47">
        <f t="shared" ref="W47:W49" ca="1" si="23">IF(V47=$W$13,Q47,0)</f>
        <v>0</v>
      </c>
      <c r="X47">
        <f t="shared" ref="X47:X49" ca="1" si="24">IF(V47=$X$13,Q47,0)</f>
        <v>0</v>
      </c>
      <c r="Y47">
        <f t="shared" ref="Y47:Y49" ca="1" si="25">IF(V47=$Y$13,Q47,0)</f>
        <v>0</v>
      </c>
      <c r="Z47">
        <f t="shared" ref="Z47:Z49" ca="1" si="26">IF(V47=$Z$13,Q47,0)</f>
        <v>0</v>
      </c>
      <c r="AA47">
        <f t="shared" ref="AA47:AA49" si="27">IF(C47&gt;0,1,0)</f>
        <v>0</v>
      </c>
      <c r="AB47">
        <f t="shared" ref="AB47:AB49" si="28">IF(Q47&gt;0,1,0)</f>
        <v>0</v>
      </c>
      <c r="AC47">
        <f t="shared" ref="AC47:AC49" si="29">+AA47+AB47</f>
        <v>0</v>
      </c>
      <c r="AD47" s="92">
        <f t="shared" ref="AD47:AD49" si="30">IF(AC47=1,"Pendiente",IF(AC47=2,"Avance",0))</f>
        <v>0</v>
      </c>
    </row>
    <row r="48" spans="1:30" x14ac:dyDescent="0.3">
      <c r="A48" s="95">
        <v>2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5">
        <v>3</v>
      </c>
      <c r="B49" s="31"/>
      <c r="C49" s="32"/>
      <c r="D49" s="5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6"/>
      <c r="Q49" s="21">
        <f t="shared" si="22"/>
        <v>0</v>
      </c>
      <c r="R49" s="29"/>
      <c r="S49" s="38"/>
      <c r="T49" s="38"/>
      <c r="V49" s="48"/>
      <c r="W49">
        <f t="shared" ca="1" si="23"/>
        <v>0</v>
      </c>
      <c r="X49">
        <f t="shared" ca="1" si="24"/>
        <v>0</v>
      </c>
      <c r="Y49">
        <f t="shared" ca="1" si="25"/>
        <v>0</v>
      </c>
      <c r="Z49">
        <f t="shared" ca="1" si="26"/>
        <v>0</v>
      </c>
      <c r="AA49">
        <f t="shared" si="27"/>
        <v>0</v>
      </c>
      <c r="AB49">
        <f t="shared" si="28"/>
        <v>0</v>
      </c>
      <c r="AC49">
        <f t="shared" si="29"/>
        <v>0</v>
      </c>
      <c r="AD49" s="92">
        <f t="shared" si="30"/>
        <v>0</v>
      </c>
    </row>
    <row r="50" spans="1:30" x14ac:dyDescent="0.3">
      <c r="A50" s="91"/>
      <c r="B50" s="85" t="s">
        <v>125</v>
      </c>
      <c r="AD50" s="92"/>
    </row>
    <row r="51" spans="1:30" x14ac:dyDescent="0.3">
      <c r="A51" s="95">
        <v>1</v>
      </c>
      <c r="B51" s="31" t="s">
        <v>126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2</v>
      </c>
      <c r="B52" s="31" t="s">
        <v>127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x14ac:dyDescent="0.3">
      <c r="A53" s="95">
        <v>3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ht="15" thickBot="1" x14ac:dyDescent="0.35">
      <c r="A54" s="91"/>
      <c r="B54" s="30" t="s">
        <v>137</v>
      </c>
      <c r="C54" s="30"/>
      <c r="D54" s="30"/>
      <c r="E54" s="30"/>
      <c r="F54" s="30"/>
      <c r="AD54" s="92"/>
    </row>
    <row r="55" spans="1:30" ht="15" thickTop="1" x14ac:dyDescent="0.3">
      <c r="A55" s="91"/>
      <c r="B55" s="141" t="s">
        <v>124</v>
      </c>
      <c r="C55" s="142"/>
      <c r="D55" s="36" t="s">
        <v>97</v>
      </c>
      <c r="E55" s="35">
        <f t="shared" ref="E55:P55" si="31">SUM(E56:E60)</f>
        <v>0</v>
      </c>
      <c r="F55" s="35">
        <f t="shared" si="31"/>
        <v>0</v>
      </c>
      <c r="G55" s="35">
        <f t="shared" si="31"/>
        <v>0</v>
      </c>
      <c r="H55" s="35">
        <f t="shared" si="31"/>
        <v>0</v>
      </c>
      <c r="I55" s="35">
        <f t="shared" si="31"/>
        <v>0</v>
      </c>
      <c r="J55" s="35">
        <f t="shared" si="31"/>
        <v>0</v>
      </c>
      <c r="K55" s="35">
        <f t="shared" si="31"/>
        <v>0</v>
      </c>
      <c r="L55" s="35">
        <f t="shared" si="31"/>
        <v>0</v>
      </c>
      <c r="M55" s="35">
        <f t="shared" si="31"/>
        <v>0</v>
      </c>
      <c r="N55" s="35">
        <f t="shared" si="31"/>
        <v>0</v>
      </c>
      <c r="O55" s="35">
        <f t="shared" si="31"/>
        <v>0</v>
      </c>
      <c r="P55" s="35">
        <f t="shared" si="31"/>
        <v>0</v>
      </c>
      <c r="Q55" s="35">
        <f>SUM(Q56:Q60)</f>
        <v>0</v>
      </c>
      <c r="R55" s="29"/>
      <c r="S55" s="35">
        <f>SUM(S56:S60)</f>
        <v>0</v>
      </c>
      <c r="T55" s="35">
        <f>SUM(T56:T60)</f>
        <v>0</v>
      </c>
      <c r="AD55" s="92"/>
    </row>
    <row r="56" spans="1:30" x14ac:dyDescent="0.3">
      <c r="A56" s="95">
        <v>1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>SUM(E56:P56)</f>
        <v>0</v>
      </c>
      <c r="R56" s="29"/>
      <c r="S56" s="20"/>
      <c r="T56" s="20"/>
      <c r="AD56" s="92"/>
    </row>
    <row r="57" spans="1:30" x14ac:dyDescent="0.3">
      <c r="A57" s="95">
        <v>2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ref="Q57:Q60" si="32">SUM(E57:P57)</f>
        <v>0</v>
      </c>
      <c r="R57" s="29"/>
      <c r="S57" s="20"/>
      <c r="T57" s="20"/>
      <c r="AD57" s="92"/>
    </row>
    <row r="58" spans="1:30" x14ac:dyDescent="0.3">
      <c r="A58" s="95">
        <v>3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95">
        <v>4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si="32"/>
        <v>0</v>
      </c>
      <c r="R59" s="29"/>
      <c r="S59" s="20"/>
      <c r="T59" s="20"/>
      <c r="AD59" s="92"/>
    </row>
    <row r="60" spans="1:30" x14ac:dyDescent="0.3">
      <c r="A60" s="106">
        <v>5</v>
      </c>
      <c r="B60" s="107"/>
      <c r="C60" s="108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23">
        <f t="shared" si="32"/>
        <v>0</v>
      </c>
      <c r="R60" s="29"/>
      <c r="S60" s="111"/>
      <c r="T60" s="111"/>
      <c r="AD60" s="92"/>
    </row>
    <row r="61" spans="1:30" ht="24" thickBot="1" x14ac:dyDescent="0.5">
      <c r="A61" s="91"/>
      <c r="B61" s="144" t="s">
        <v>135</v>
      </c>
      <c r="C61" s="144"/>
      <c r="D61" s="144"/>
      <c r="E61" s="144"/>
      <c r="F61" s="144"/>
      <c r="G61" s="144"/>
      <c r="H61" s="144"/>
      <c r="I61" s="144"/>
      <c r="J61" s="144"/>
      <c r="K61" s="87" t="s">
        <v>136</v>
      </c>
      <c r="AD61" s="92"/>
    </row>
    <row r="62" spans="1:30" ht="22.8" thickTop="1" thickBot="1" x14ac:dyDescent="0.35">
      <c r="A62" s="91"/>
      <c r="C62" s="36" t="s">
        <v>134</v>
      </c>
      <c r="D62" s="36" t="s">
        <v>120</v>
      </c>
      <c r="E62" s="33" t="s">
        <v>82</v>
      </c>
      <c r="F62" s="33" t="s">
        <v>83</v>
      </c>
      <c r="G62" s="33" t="s">
        <v>84</v>
      </c>
      <c r="H62" s="33" t="s">
        <v>85</v>
      </c>
      <c r="I62" s="33" t="s">
        <v>86</v>
      </c>
      <c r="J62" s="33" t="s">
        <v>87</v>
      </c>
      <c r="K62" s="33" t="s">
        <v>88</v>
      </c>
      <c r="L62" s="33" t="s">
        <v>89</v>
      </c>
      <c r="M62" s="34" t="s">
        <v>90</v>
      </c>
      <c r="N62" s="34" t="s">
        <v>91</v>
      </c>
      <c r="O62" s="34" t="s">
        <v>92</v>
      </c>
      <c r="P62" s="34" t="s">
        <v>93</v>
      </c>
      <c r="Q62" s="68" t="s">
        <v>94</v>
      </c>
      <c r="R62" s="68" t="s">
        <v>95</v>
      </c>
      <c r="S62" s="36" t="s">
        <v>112</v>
      </c>
      <c r="T62" s="36" t="s">
        <v>113</v>
      </c>
      <c r="V62" s="47" t="s">
        <v>131</v>
      </c>
      <c r="W62" s="36" t="s">
        <v>114</v>
      </c>
      <c r="X62" s="36" t="s">
        <v>115</v>
      </c>
      <c r="Y62" s="36" t="s">
        <v>116</v>
      </c>
      <c r="Z62" s="36" t="s">
        <v>117</v>
      </c>
      <c r="AD62" s="92"/>
    </row>
    <row r="63" spans="1:30" ht="16.8" thickTop="1" thickBot="1" x14ac:dyDescent="0.35">
      <c r="A63" s="93"/>
      <c r="B63" s="47" t="s">
        <v>124</v>
      </c>
      <c r="C63" s="24">
        <f>SUM(C64:C82)</f>
        <v>0</v>
      </c>
      <c r="D63" s="36" t="s">
        <v>97</v>
      </c>
      <c r="E63" s="25">
        <f>SUM(E64:E73)</f>
        <v>0</v>
      </c>
      <c r="F63" s="25">
        <f t="shared" ref="F63:P63" si="33">SUM(F64:F73)</f>
        <v>0</v>
      </c>
      <c r="G63" s="25">
        <f t="shared" si="33"/>
        <v>0</v>
      </c>
      <c r="H63" s="25">
        <f t="shared" si="33"/>
        <v>0</v>
      </c>
      <c r="I63" s="25">
        <f t="shared" si="33"/>
        <v>0</v>
      </c>
      <c r="J63" s="25">
        <f t="shared" si="33"/>
        <v>0</v>
      </c>
      <c r="K63" s="25">
        <f t="shared" si="33"/>
        <v>0</v>
      </c>
      <c r="L63" s="25">
        <f t="shared" si="33"/>
        <v>0</v>
      </c>
      <c r="M63" s="25">
        <f t="shared" si="33"/>
        <v>0</v>
      </c>
      <c r="N63" s="25">
        <f t="shared" si="33"/>
        <v>0</v>
      </c>
      <c r="O63" s="25">
        <f t="shared" si="33"/>
        <v>0</v>
      </c>
      <c r="P63" s="25">
        <f t="shared" si="33"/>
        <v>0</v>
      </c>
      <c r="Q63" s="27">
        <f>SUM(E63:P63)</f>
        <v>0</v>
      </c>
      <c r="R63" s="28">
        <f>+Q63-C63</f>
        <v>0</v>
      </c>
      <c r="S63" s="27">
        <f>SUM(S64:S73)</f>
        <v>0</v>
      </c>
      <c r="T63" s="27">
        <f>SUM(T64:T73)</f>
        <v>0</v>
      </c>
      <c r="V63" s="47" t="s">
        <v>133</v>
      </c>
      <c r="W63" s="26">
        <f>SUM(W64:W78)</f>
        <v>0</v>
      </c>
      <c r="X63" s="26">
        <f t="shared" ref="X63:AB63" si="34">SUM(X64:X78)</f>
        <v>0</v>
      </c>
      <c r="Y63" s="26">
        <f t="shared" si="34"/>
        <v>0</v>
      </c>
      <c r="Z63" s="26">
        <f t="shared" si="34"/>
        <v>0</v>
      </c>
      <c r="AA63" s="26">
        <f t="shared" si="34"/>
        <v>0</v>
      </c>
      <c r="AB63" s="26">
        <f t="shared" si="34"/>
        <v>0</v>
      </c>
      <c r="AD63" s="92"/>
    </row>
    <row r="64" spans="1:30" x14ac:dyDescent="0.3">
      <c r="A64" s="94">
        <v>1</v>
      </c>
      <c r="B64" s="41"/>
      <c r="C64" s="42"/>
      <c r="D64" s="51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5"/>
      <c r="Q64" s="21">
        <f>SUM(E64:P64)</f>
        <v>0</v>
      </c>
      <c r="R64" s="29">
        <f>+Q64-C64</f>
        <v>0</v>
      </c>
      <c r="S64" s="37"/>
      <c r="T64" s="37"/>
      <c r="V64" s="62"/>
      <c r="W64">
        <f>IF(V64=$W$62,Q64,0)</f>
        <v>0</v>
      </c>
      <c r="X64">
        <f>IF(V64=$X$62,Q64,0)</f>
        <v>0</v>
      </c>
      <c r="Y64">
        <f>IF(V64=$Y$62,Q64,0)</f>
        <v>0</v>
      </c>
      <c r="Z64">
        <f>IF(V64=$Z$62,Q64,0)</f>
        <v>0</v>
      </c>
      <c r="AA64">
        <f>IF(C64&gt;0,1,0)</f>
        <v>0</v>
      </c>
      <c r="AB64">
        <f>IF(Q64&gt;0,1,0)</f>
        <v>0</v>
      </c>
      <c r="AC64">
        <f>+AA64+AB64</f>
        <v>0</v>
      </c>
      <c r="AD64" s="92"/>
    </row>
    <row r="65" spans="1:30" x14ac:dyDescent="0.3">
      <c r="A65" s="94">
        <v>2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ref="Q65:Q73" si="35">SUM(E65:P65)</f>
        <v>0</v>
      </c>
      <c r="R65" s="29">
        <f>+Q65-C65</f>
        <v>0</v>
      </c>
      <c r="S65" s="37"/>
      <c r="T65" s="37"/>
      <c r="V65" s="62"/>
      <c r="W65">
        <f t="shared" ref="W65:W73" si="36">IF(V65=$W$62,Q65,0)</f>
        <v>0</v>
      </c>
      <c r="X65">
        <f t="shared" ref="X65:X73" si="37">IF(V65=$X$62,Q65,0)</f>
        <v>0</v>
      </c>
      <c r="Y65">
        <f t="shared" ref="Y65:Y73" si="38">IF(V65=$Y$62,Q65,0)</f>
        <v>0</v>
      </c>
      <c r="Z65">
        <f t="shared" ref="Z65:Z73" si="39">IF(V65=$Z$62,Q65,0)</f>
        <v>0</v>
      </c>
      <c r="AA65">
        <f t="shared" ref="AA65:AA73" si="40">IF(C65&gt;0,1,0)</f>
        <v>0</v>
      </c>
      <c r="AB65">
        <f t="shared" ref="AB65:AB73" si="41">IF(Q65&gt;0,1,0)</f>
        <v>0</v>
      </c>
      <c r="AC65">
        <f t="shared" ref="AC65:AC73" si="42">+AA65+AB65</f>
        <v>0</v>
      </c>
      <c r="AD65" s="92"/>
    </row>
    <row r="66" spans="1:30" x14ac:dyDescent="0.3">
      <c r="A66" s="94">
        <v>3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4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ref="R67:R73" si="43">+Q67-C67</f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5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6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7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8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9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x14ac:dyDescent="0.3">
      <c r="A73" s="94">
        <v>10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5"/>
        <v>0</v>
      </c>
      <c r="R73" s="29">
        <f t="shared" si="43"/>
        <v>0</v>
      </c>
      <c r="S73" s="37"/>
      <c r="T73" s="37"/>
      <c r="V73" s="62"/>
      <c r="W73">
        <f t="shared" si="36"/>
        <v>0</v>
      </c>
      <c r="X73">
        <f t="shared" si="37"/>
        <v>0</v>
      </c>
      <c r="Y73">
        <f t="shared" si="38"/>
        <v>0</v>
      </c>
      <c r="Z73">
        <f t="shared" si="39"/>
        <v>0</v>
      </c>
      <c r="AA73">
        <f t="shared" si="40"/>
        <v>0</v>
      </c>
      <c r="AB73">
        <f t="shared" si="41"/>
        <v>0</v>
      </c>
      <c r="AC73">
        <f t="shared" si="42"/>
        <v>0</v>
      </c>
      <c r="AD73" s="92"/>
    </row>
    <row r="74" spans="1:30" ht="15" thickBot="1" x14ac:dyDescent="0.35">
      <c r="A74" s="91"/>
      <c r="B74" s="30" t="s">
        <v>138</v>
      </c>
      <c r="C74" s="30"/>
      <c r="D74" s="30"/>
      <c r="E74" s="30"/>
      <c r="F74" s="30"/>
      <c r="G74" s="30"/>
      <c r="H74" s="30"/>
      <c r="AD74" s="92"/>
    </row>
    <row r="75" spans="1:30" ht="15" thickTop="1" x14ac:dyDescent="0.3">
      <c r="A75" s="91"/>
      <c r="B75" s="141" t="s">
        <v>124</v>
      </c>
      <c r="C75" s="142"/>
      <c r="D75" s="36" t="s">
        <v>97</v>
      </c>
      <c r="E75" s="35">
        <f t="shared" ref="E75:P75" si="44">SUM(E76:E80)</f>
        <v>0</v>
      </c>
      <c r="F75" s="35">
        <f t="shared" si="44"/>
        <v>0</v>
      </c>
      <c r="G75" s="35">
        <f t="shared" si="44"/>
        <v>0</v>
      </c>
      <c r="H75" s="35">
        <f t="shared" si="44"/>
        <v>0</v>
      </c>
      <c r="I75" s="35">
        <f t="shared" si="44"/>
        <v>0</v>
      </c>
      <c r="J75" s="35">
        <f t="shared" si="44"/>
        <v>0</v>
      </c>
      <c r="K75" s="35">
        <f t="shared" si="44"/>
        <v>0</v>
      </c>
      <c r="L75" s="35">
        <f t="shared" si="44"/>
        <v>0</v>
      </c>
      <c r="M75" s="35">
        <f t="shared" si="44"/>
        <v>0</v>
      </c>
      <c r="N75" s="35">
        <f t="shared" si="44"/>
        <v>0</v>
      </c>
      <c r="O75" s="35">
        <f t="shared" si="44"/>
        <v>0</v>
      </c>
      <c r="P75" s="35">
        <f t="shared" si="44"/>
        <v>0</v>
      </c>
      <c r="Q75" s="35">
        <f>SUM(Q76:Q80)</f>
        <v>0</v>
      </c>
      <c r="R75" s="29"/>
      <c r="S75" s="35">
        <f>SUM(S76:S80)</f>
        <v>0</v>
      </c>
      <c r="T75" s="35">
        <f>SUM(T76:T80)</f>
        <v>0</v>
      </c>
      <c r="AD75" s="92"/>
    </row>
    <row r="76" spans="1:30" x14ac:dyDescent="0.3">
      <c r="A76" s="95">
        <v>1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>SUM(E76:P76)</f>
        <v>0</v>
      </c>
      <c r="R76" s="29"/>
      <c r="S76" s="20"/>
      <c r="T76" s="20"/>
      <c r="AD76" s="92"/>
    </row>
    <row r="77" spans="1:30" x14ac:dyDescent="0.3">
      <c r="A77" s="95">
        <v>2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ref="Q77:Q80" si="45">SUM(E77:P77)</f>
        <v>0</v>
      </c>
      <c r="R77" s="29"/>
      <c r="S77" s="20"/>
      <c r="T77" s="20"/>
      <c r="AD77" s="92"/>
    </row>
    <row r="78" spans="1:30" x14ac:dyDescent="0.3">
      <c r="A78" s="95">
        <v>3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x14ac:dyDescent="0.3">
      <c r="A79" s="95">
        <v>4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si="45"/>
        <v>0</v>
      </c>
      <c r="R79" s="29"/>
      <c r="S79" s="20"/>
      <c r="T79" s="20"/>
      <c r="AD79" s="92"/>
    </row>
    <row r="80" spans="1:30" ht="15" thickBot="1" x14ac:dyDescent="0.35">
      <c r="A80" s="96">
        <v>5</v>
      </c>
      <c r="B80" s="97"/>
      <c r="C80" s="98"/>
      <c r="D80" s="99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>
        <f t="shared" si="45"/>
        <v>0</v>
      </c>
      <c r="R80" s="102"/>
      <c r="S80" s="103"/>
      <c r="T80" s="103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</row>
    <row r="81" spans="2:10" ht="15" thickTop="1" x14ac:dyDescent="0.3"/>
    <row r="83" spans="2:10" x14ac:dyDescent="0.3">
      <c r="B83" s="113" t="s">
        <v>139</v>
      </c>
      <c r="C83" s="6"/>
      <c r="D83" s="6"/>
      <c r="E83" s="6"/>
      <c r="F83" s="6"/>
      <c r="G83" s="6"/>
      <c r="H83" s="6"/>
      <c r="I83" s="6"/>
      <c r="J83" s="6"/>
    </row>
    <row r="84" spans="2:10" x14ac:dyDescent="0.3">
      <c r="B84" s="117">
        <v>1</v>
      </c>
      <c r="C84" s="118" t="s">
        <v>32</v>
      </c>
      <c r="D84" s="118"/>
      <c r="E84" s="118"/>
      <c r="F84" s="118"/>
      <c r="G84" s="118"/>
      <c r="H84" s="118"/>
      <c r="I84" s="118"/>
      <c r="J84" s="8"/>
    </row>
    <row r="85" spans="2:10" x14ac:dyDescent="0.3">
      <c r="B85" s="16" t="s">
        <v>69</v>
      </c>
      <c r="C85" s="13">
        <v>2023</v>
      </c>
      <c r="D85" s="13"/>
      <c r="E85" s="13"/>
      <c r="F85" s="13"/>
      <c r="G85" s="13"/>
      <c r="H85" s="13"/>
      <c r="I85" s="13"/>
      <c r="J85" s="13"/>
    </row>
    <row r="86" spans="2:10" x14ac:dyDescent="0.3">
      <c r="B86" s="119">
        <v>2</v>
      </c>
      <c r="C86" s="120" t="s">
        <v>77</v>
      </c>
      <c r="D86" s="120"/>
      <c r="E86" s="120"/>
      <c r="F86" s="120"/>
      <c r="G86" s="120"/>
      <c r="H86" s="120"/>
      <c r="I86" s="120"/>
      <c r="J86" s="10"/>
    </row>
    <row r="87" spans="2:10" x14ac:dyDescent="0.3">
      <c r="B87" s="16" t="s">
        <v>69</v>
      </c>
      <c r="C87" s="13" t="s">
        <v>66</v>
      </c>
      <c r="D87" s="13"/>
      <c r="E87" s="13"/>
      <c r="F87" s="13"/>
      <c r="G87" s="13"/>
      <c r="H87" s="13"/>
      <c r="I87" s="13"/>
      <c r="J87" s="15"/>
    </row>
    <row r="88" spans="2:10" x14ac:dyDescent="0.3">
      <c r="B88" s="117">
        <v>3</v>
      </c>
      <c r="C88" s="121" t="s">
        <v>19</v>
      </c>
      <c r="D88" s="121"/>
      <c r="E88" s="121"/>
      <c r="F88" s="121"/>
      <c r="G88" s="121"/>
      <c r="H88" s="121"/>
      <c r="I88" s="121"/>
      <c r="J88" s="12"/>
    </row>
    <row r="89" spans="2:10" x14ac:dyDescent="0.3">
      <c r="B89" s="16" t="s">
        <v>69</v>
      </c>
      <c r="C89" s="13" t="s">
        <v>49</v>
      </c>
      <c r="D89" s="13"/>
      <c r="E89" s="13"/>
      <c r="F89" s="13"/>
      <c r="G89" s="13"/>
      <c r="H89" s="13"/>
      <c r="I89" s="13"/>
      <c r="J89" s="18"/>
    </row>
    <row r="90" spans="2:10" x14ac:dyDescent="0.3">
      <c r="B90" s="119">
        <v>4</v>
      </c>
      <c r="C90" s="120" t="s">
        <v>28</v>
      </c>
      <c r="D90" s="120"/>
      <c r="E90" s="120"/>
      <c r="F90" s="120"/>
      <c r="G90" s="120"/>
      <c r="H90" s="120"/>
      <c r="I90" s="120"/>
      <c r="J90" s="10"/>
    </row>
    <row r="91" spans="2:10" x14ac:dyDescent="0.3">
      <c r="B91" s="16" t="s">
        <v>69</v>
      </c>
      <c r="C91" s="13" t="s">
        <v>50</v>
      </c>
      <c r="D91" s="13"/>
      <c r="E91" s="13"/>
      <c r="F91" s="13"/>
      <c r="G91" s="13"/>
      <c r="H91" s="13"/>
      <c r="I91" s="13"/>
      <c r="J91" s="15"/>
    </row>
  </sheetData>
  <mergeCells count="5">
    <mergeCell ref="B22:C22"/>
    <mergeCell ref="B29:D29"/>
    <mergeCell ref="B55:C55"/>
    <mergeCell ref="B61:J61"/>
    <mergeCell ref="B75:C75"/>
  </mergeCells>
  <conditionalFormatting sqref="E7:P20">
    <cfRule type="cellIs" dxfId="182" priority="10" operator="greaterThan">
      <formula>0</formula>
    </cfRule>
  </conditionalFormatting>
  <conditionalFormatting sqref="E23:P27">
    <cfRule type="cellIs" dxfId="181" priority="58" operator="greaterThan">
      <formula>0</formula>
    </cfRule>
  </conditionalFormatting>
  <conditionalFormatting sqref="E32:P45">
    <cfRule type="cellIs" dxfId="180" priority="1" operator="greaterThan">
      <formula>0</formula>
    </cfRule>
  </conditionalFormatting>
  <conditionalFormatting sqref="E47:P49">
    <cfRule type="cellIs" dxfId="179" priority="63" operator="greaterThan">
      <formula>0</formula>
    </cfRule>
  </conditionalFormatting>
  <conditionalFormatting sqref="E56:P60">
    <cfRule type="cellIs" dxfId="178" priority="51" operator="greaterThan">
      <formula>0</formula>
    </cfRule>
  </conditionalFormatting>
  <conditionalFormatting sqref="E64:P73">
    <cfRule type="cellIs" dxfId="177" priority="55" operator="greaterThan">
      <formula>0</formula>
    </cfRule>
  </conditionalFormatting>
  <conditionalFormatting sqref="E76:P80">
    <cfRule type="cellIs" dxfId="176" priority="47" operator="greaterThan">
      <formula>0</formula>
    </cfRule>
  </conditionalFormatting>
  <conditionalFormatting sqref="I33">
    <cfRule type="cellIs" dxfId="175" priority="39" operator="greaterThan">
      <formula>0</formula>
    </cfRule>
  </conditionalFormatting>
  <conditionalFormatting sqref="I21:P21">
    <cfRule type="cellIs" dxfId="174" priority="59" operator="greaterThan">
      <formula>0</formula>
    </cfRule>
  </conditionalFormatting>
  <conditionalFormatting sqref="I54:P54">
    <cfRule type="cellIs" dxfId="173" priority="52" operator="greaterThan">
      <formula>0</formula>
    </cfRule>
  </conditionalFormatting>
  <conditionalFormatting sqref="I74:P74">
    <cfRule type="cellIs" dxfId="172" priority="48" operator="greaterThan">
      <formula>0</formula>
    </cfRule>
  </conditionalFormatting>
  <conditionalFormatting sqref="S7:T20 S32:T45 C51:P53">
    <cfRule type="cellIs" dxfId="171" priority="60" operator="greaterThan">
      <formula>0</formula>
    </cfRule>
  </conditionalFormatting>
  <conditionalFormatting sqref="S23:T27">
    <cfRule type="cellIs" dxfId="170" priority="56" operator="greaterThan">
      <formula>0</formula>
    </cfRule>
  </conditionalFormatting>
  <conditionalFormatting sqref="S47:T49">
    <cfRule type="cellIs" dxfId="169" priority="62" operator="greaterThan">
      <formula>0</formula>
    </cfRule>
  </conditionalFormatting>
  <conditionalFormatting sqref="S56:T60">
    <cfRule type="cellIs" dxfId="168" priority="49" operator="greaterThan">
      <formula>0</formula>
    </cfRule>
  </conditionalFormatting>
  <conditionalFormatting sqref="S64:T73">
    <cfRule type="cellIs" dxfId="167" priority="53" operator="greaterThan">
      <formula>0</formula>
    </cfRule>
  </conditionalFormatting>
  <conditionalFormatting sqref="S76:T80">
    <cfRule type="cellIs" dxfId="166" priority="4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88"/>
  <sheetViews>
    <sheetView showGridLines="0" zoomScale="55" zoomScaleNormal="55" workbookViewId="0">
      <selection activeCell="AK21" sqref="AK21"/>
    </sheetView>
  </sheetViews>
  <sheetFormatPr baseColWidth="10" defaultRowHeight="14.4" x14ac:dyDescent="0.3"/>
  <cols>
    <col min="1" max="1" width="3" bestFit="1" customWidth="1"/>
    <col min="2" max="2" width="37.88671875" customWidth="1"/>
    <col min="3" max="3" width="14" customWidth="1"/>
    <col min="4" max="4" width="15.109375" customWidth="1"/>
    <col min="5" max="5" width="0" hidden="1" customWidth="1"/>
    <col min="6" max="6" width="13.109375" hidden="1" customWidth="1"/>
    <col min="7" max="8" width="0" hidden="1" customWidth="1"/>
    <col min="9" max="9" width="12.5546875" hidden="1" customWidth="1"/>
    <col min="10" max="10" width="0" hidden="1" customWidth="1"/>
    <col min="11" max="11" width="13.109375" hidden="1" customWidth="1"/>
    <col min="12" max="15" width="0" hidden="1" customWidth="1"/>
    <col min="16" max="16" width="12.88671875" hidden="1" customWidth="1"/>
    <col min="17" max="17" width="14.44140625" hidden="1" customWidth="1"/>
    <col min="18" max="18" width="12.44140625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0" t="s">
        <v>5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27" ht="18.600000000000001" thickBot="1" x14ac:dyDescent="0.4">
      <c r="C3" s="59" t="s">
        <v>121</v>
      </c>
      <c r="D3" s="58" t="s">
        <v>205</v>
      </c>
      <c r="E3" s="56" t="s">
        <v>105</v>
      </c>
      <c r="F3" s="56"/>
      <c r="G3" s="56"/>
      <c r="L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SUM(C7:C20)</f>
        <v>66000000</v>
      </c>
      <c r="D6" s="36" t="s">
        <v>97</v>
      </c>
      <c r="E6" s="25">
        <f t="shared" ref="E6:P6" si="0">SUM(E7:E20)</f>
        <v>5500000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5500000</v>
      </c>
      <c r="R6" s="28">
        <f>+Q6-C6</f>
        <v>-60500000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143</v>
      </c>
      <c r="C7" s="43">
        <v>54000000</v>
      </c>
      <c r="D7" s="51" t="s">
        <v>146</v>
      </c>
      <c r="E7" s="136">
        <v>4500000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4500000</v>
      </c>
      <c r="R7" s="29">
        <f>+Q7-C7</f>
        <v>-49500000</v>
      </c>
      <c r="S7" s="37"/>
      <c r="T7" s="37"/>
      <c r="V7" s="48" t="s">
        <v>46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144</v>
      </c>
      <c r="C8" s="43">
        <v>12000000</v>
      </c>
      <c r="D8" s="51" t="s">
        <v>146</v>
      </c>
      <c r="E8" s="136">
        <v>1000000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1000000</v>
      </c>
      <c r="R8" s="29">
        <f>+Q8-C8</f>
        <v>-11000000</v>
      </c>
      <c r="S8" s="37"/>
      <c r="T8" s="37"/>
      <c r="V8" s="48" t="s">
        <v>46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4</v>
      </c>
      <c r="B9" s="41"/>
      <c r="C9" s="43"/>
      <c r="D9" s="51"/>
      <c r="E9" s="41"/>
      <c r="F9" s="41"/>
      <c r="G9" s="41"/>
      <c r="H9" s="41"/>
      <c r="I9" s="41"/>
      <c r="J9" s="41"/>
      <c r="K9" s="136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5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6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7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8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9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10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11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12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13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14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15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130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124</v>
      </c>
      <c r="C22" s="142"/>
      <c r="D22" s="36" t="s">
        <v>97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129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123</v>
      </c>
      <c r="D30" s="36" t="s">
        <v>120</v>
      </c>
      <c r="E30" s="33" t="s">
        <v>82</v>
      </c>
      <c r="F30" s="33" t="s">
        <v>83</v>
      </c>
      <c r="G30" s="33" t="s">
        <v>84</v>
      </c>
      <c r="H30" s="33" t="s">
        <v>85</v>
      </c>
      <c r="I30" s="33" t="s">
        <v>86</v>
      </c>
      <c r="J30" s="33" t="s">
        <v>87</v>
      </c>
      <c r="K30" s="33" t="s">
        <v>88</v>
      </c>
      <c r="L30" s="33" t="s">
        <v>89</v>
      </c>
      <c r="M30" s="34" t="s">
        <v>90</v>
      </c>
      <c r="N30" s="34" t="s">
        <v>91</v>
      </c>
      <c r="O30" s="34" t="s">
        <v>92</v>
      </c>
      <c r="P30" s="34" t="s">
        <v>93</v>
      </c>
      <c r="Q30" s="68" t="s">
        <v>94</v>
      </c>
      <c r="R30" s="68" t="s">
        <v>95</v>
      </c>
      <c r="S30" s="36" t="s">
        <v>112</v>
      </c>
      <c r="T30" s="36" t="s">
        <v>113</v>
      </c>
      <c r="V30" s="47" t="s">
        <v>131</v>
      </c>
      <c r="W30" s="36" t="s">
        <v>46</v>
      </c>
      <c r="X30" s="36" t="s">
        <v>45</v>
      </c>
      <c r="Y30" s="36" t="s">
        <v>47</v>
      </c>
      <c r="Z30" s="36" t="s">
        <v>118</v>
      </c>
      <c r="AA30" s="36" t="s">
        <v>119</v>
      </c>
      <c r="AB30" s="36" t="s">
        <v>111</v>
      </c>
      <c r="AC30" s="36" t="s">
        <v>94</v>
      </c>
      <c r="AD30" s="92"/>
    </row>
    <row r="31" spans="1:30" ht="16.8" thickTop="1" thickBot="1" x14ac:dyDescent="0.35">
      <c r="A31" s="93"/>
      <c r="B31" s="47" t="s">
        <v>124</v>
      </c>
      <c r="C31" s="24">
        <f>SUM(C32:C48)</f>
        <v>66000000</v>
      </c>
      <c r="D31" s="36" t="s">
        <v>97</v>
      </c>
      <c r="E31" s="25">
        <f t="shared" ref="E31:P31" si="10">SUM(E32:E48)</f>
        <v>5500000</v>
      </c>
      <c r="F31" s="25">
        <f t="shared" si="10"/>
        <v>0</v>
      </c>
      <c r="G31" s="25">
        <f t="shared" si="10"/>
        <v>0</v>
      </c>
      <c r="H31" s="25">
        <f t="shared" si="10"/>
        <v>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5500000</v>
      </c>
      <c r="R31" s="28">
        <f>+Q31-C31</f>
        <v>-60500000</v>
      </c>
      <c r="S31" s="27">
        <f>SUM(S32:S48)</f>
        <v>0</v>
      </c>
      <c r="T31" s="27">
        <f>SUM(T32:T48)</f>
        <v>0</v>
      </c>
      <c r="V31" s="47" t="s">
        <v>133</v>
      </c>
      <c r="W31" s="26">
        <f t="shared" ref="W31:AB31" ca="1" si="11">SUM(W32:W44)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2</v>
      </c>
      <c r="AD31" s="92"/>
    </row>
    <row r="32" spans="1:30" x14ac:dyDescent="0.3">
      <c r="A32" s="94">
        <v>1</v>
      </c>
      <c r="B32" s="41" t="s">
        <v>143</v>
      </c>
      <c r="C32" s="43">
        <v>54000000</v>
      </c>
      <c r="D32" s="51" t="s">
        <v>146</v>
      </c>
      <c r="E32" s="136">
        <v>4500000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4500000</v>
      </c>
      <c r="R32" s="29">
        <f>+Q32-C32</f>
        <v>-49500000</v>
      </c>
      <c r="S32" s="37" t="s">
        <v>171</v>
      </c>
      <c r="T32" s="37"/>
      <c r="V32" s="48"/>
      <c r="W32">
        <f t="shared" ref="W32:W44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144</v>
      </c>
      <c r="C33" s="43">
        <v>12000000</v>
      </c>
      <c r="D33" s="51" t="s">
        <v>146</v>
      </c>
      <c r="E33" s="136">
        <v>1000000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4" si="13">SUM(E33:P33)</f>
        <v>1000000</v>
      </c>
      <c r="R33" s="29">
        <f>+Q33-C33</f>
        <v>-11000000</v>
      </c>
      <c r="S33" s="37" t="s">
        <v>172</v>
      </c>
      <c r="T33" s="37"/>
      <c r="V33" s="48"/>
      <c r="W33">
        <f t="shared" ca="1" si="12"/>
        <v>0</v>
      </c>
      <c r="X33">
        <f t="shared" ref="X33:X44" ca="1" si="14">IF(V33=$X$13,Q33,0)</f>
        <v>0</v>
      </c>
      <c r="Y33">
        <f ca="1">IF(V33=$Y$13,Q33,0)</f>
        <v>0</v>
      </c>
      <c r="Z33">
        <f t="shared" ref="Z33:Z44" ca="1" si="15">IF(V33=$Z$13,Q33,0)</f>
        <v>0</v>
      </c>
      <c r="AA33">
        <f t="shared" ref="AA33:AA44" si="16">IF(C33&gt;0,1,0)</f>
        <v>1</v>
      </c>
      <c r="AB33">
        <f t="shared" ref="AB33:AB44" si="17">IF(Q33&gt;0,1,0)</f>
        <v>1</v>
      </c>
      <c r="AC33">
        <f t="shared" ref="AC33:AC44" si="18">+AA33+AB33</f>
        <v>2</v>
      </c>
      <c r="AD33" s="92" t="str">
        <f t="shared" ref="AD33:AD44" si="19">IF(AC33=1,"Pendiente",IF(AC33=2,"Avance",0))</f>
        <v>Avance</v>
      </c>
    </row>
    <row r="34" spans="1:30" x14ac:dyDescent="0.3">
      <c r="A34" s="94">
        <v>5</v>
      </c>
      <c r="B34" s="41"/>
      <c r="C34" s="43"/>
      <c r="D34" s="51"/>
      <c r="E34" s="41"/>
      <c r="F34" s="41"/>
      <c r="G34" s="41"/>
      <c r="H34" s="41"/>
      <c r="I34" s="41"/>
      <c r="J34" s="41"/>
      <c r="K34" s="136"/>
      <c r="L34" s="41"/>
      <c r="M34" s="41"/>
      <c r="N34" s="41"/>
      <c r="O34" s="41"/>
      <c r="P34" s="46"/>
      <c r="Q34" s="21">
        <f t="shared" si="13"/>
        <v>0</v>
      </c>
      <c r="R34" s="29">
        <f t="shared" ref="R34:R44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4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94">
        <v>6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94">
        <v>7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94">
        <v>8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94">
        <v>9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10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11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12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13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14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15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132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IF(V46=$W$13,Q46,0)</f>
        <v>0</v>
      </c>
      <c r="X46">
        <f t="shared" ref="X46:X48" ca="1" si="24">IF(V46=$X$13,Q46,0)</f>
        <v>0</v>
      </c>
      <c r="Y46">
        <f t="shared" ref="Y46:Y48" ca="1" si="25">IF(V46=$Y$13,Q46,0)</f>
        <v>0</v>
      </c>
      <c r="Z46">
        <f t="shared" ref="Z46:Z48" ca="1" si="26">IF(V46=$Z$13,Q46,0)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125</v>
      </c>
      <c r="AD49" s="92"/>
    </row>
    <row r="50" spans="1:30" x14ac:dyDescent="0.3">
      <c r="A50" s="95">
        <v>1</v>
      </c>
      <c r="B50" s="31" t="s">
        <v>126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127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128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137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124</v>
      </c>
      <c r="C54" s="142"/>
      <c r="D54" s="36" t="s">
        <v>97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135</v>
      </c>
      <c r="C60" s="144"/>
      <c r="D60" s="144"/>
      <c r="E60" s="144"/>
      <c r="F60" s="144"/>
      <c r="G60" s="144"/>
      <c r="H60" s="144"/>
      <c r="I60" s="144"/>
      <c r="J60" s="144"/>
      <c r="K60" s="87" t="s">
        <v>136</v>
      </c>
      <c r="AD60" s="92"/>
    </row>
    <row r="61" spans="1:30" ht="22.8" thickTop="1" thickBot="1" x14ac:dyDescent="0.35">
      <c r="A61" s="91"/>
      <c r="C61" s="36" t="s">
        <v>134</v>
      </c>
      <c r="D61" s="36" t="s">
        <v>120</v>
      </c>
      <c r="E61" s="33" t="s">
        <v>82</v>
      </c>
      <c r="F61" s="33" t="s">
        <v>83</v>
      </c>
      <c r="G61" s="33" t="s">
        <v>84</v>
      </c>
      <c r="H61" s="33" t="s">
        <v>85</v>
      </c>
      <c r="I61" s="33" t="s">
        <v>86</v>
      </c>
      <c r="J61" s="33" t="s">
        <v>87</v>
      </c>
      <c r="K61" s="33" t="s">
        <v>88</v>
      </c>
      <c r="L61" s="33" t="s">
        <v>89</v>
      </c>
      <c r="M61" s="34" t="s">
        <v>90</v>
      </c>
      <c r="N61" s="34" t="s">
        <v>91</v>
      </c>
      <c r="O61" s="34" t="s">
        <v>92</v>
      </c>
      <c r="P61" s="34" t="s">
        <v>93</v>
      </c>
      <c r="Q61" s="68" t="s">
        <v>94</v>
      </c>
      <c r="R61" s="68" t="s">
        <v>95</v>
      </c>
      <c r="S61" s="36" t="s">
        <v>112</v>
      </c>
      <c r="T61" s="36" t="s">
        <v>113</v>
      </c>
      <c r="V61" s="47" t="s">
        <v>131</v>
      </c>
      <c r="W61" s="36" t="s">
        <v>114</v>
      </c>
      <c r="X61" s="36" t="s">
        <v>115</v>
      </c>
      <c r="Y61" s="36" t="s">
        <v>116</v>
      </c>
      <c r="Z61" s="36" t="s">
        <v>117</v>
      </c>
      <c r="AD61" s="92"/>
    </row>
    <row r="62" spans="1:30" ht="16.8" thickTop="1" thickBot="1" x14ac:dyDescent="0.35">
      <c r="A62" s="93"/>
      <c r="B62" s="47" t="s">
        <v>124</v>
      </c>
      <c r="C62" s="24">
        <f>SUM(C63:C81)</f>
        <v>0</v>
      </c>
      <c r="D62" s="36" t="s">
        <v>97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133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138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124</v>
      </c>
      <c r="C74" s="142"/>
      <c r="D74" s="36" t="s">
        <v>97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10" x14ac:dyDescent="0.3">
      <c r="B82" s="113" t="s">
        <v>139</v>
      </c>
      <c r="C82" s="6"/>
      <c r="D82" s="6"/>
      <c r="E82" s="6"/>
      <c r="F82" s="6"/>
      <c r="G82" s="6"/>
      <c r="H82" s="6"/>
      <c r="I82" s="6"/>
      <c r="J82" s="6"/>
    </row>
    <row r="83" spans="2:10" x14ac:dyDescent="0.3">
      <c r="B83" s="117">
        <v>1</v>
      </c>
      <c r="C83" s="121" t="s">
        <v>10</v>
      </c>
      <c r="D83" s="121"/>
      <c r="E83" s="121"/>
      <c r="F83" s="121"/>
      <c r="G83" s="121"/>
      <c r="H83" s="121"/>
      <c r="I83" s="121"/>
      <c r="J83" s="8"/>
    </row>
    <row r="84" spans="2:10" x14ac:dyDescent="0.3">
      <c r="B84" s="116" t="s">
        <v>69</v>
      </c>
      <c r="C84" s="114" t="s">
        <v>56</v>
      </c>
      <c r="D84" s="114"/>
      <c r="E84" s="114"/>
      <c r="F84" s="114"/>
      <c r="G84" s="114"/>
      <c r="H84" s="114"/>
      <c r="I84" s="114"/>
      <c r="J84" s="13"/>
    </row>
    <row r="85" spans="2:10" x14ac:dyDescent="0.3">
      <c r="B85" s="117">
        <v>2</v>
      </c>
      <c r="C85" s="120" t="s">
        <v>11</v>
      </c>
      <c r="D85" s="122"/>
      <c r="E85" s="122"/>
      <c r="F85" s="122"/>
      <c r="G85" s="122"/>
      <c r="H85" s="122"/>
      <c r="I85" s="122"/>
      <c r="J85" s="10"/>
    </row>
    <row r="86" spans="2:10" x14ac:dyDescent="0.3">
      <c r="B86" s="16" t="s">
        <v>69</v>
      </c>
      <c r="C86" s="13" t="s">
        <v>57</v>
      </c>
      <c r="D86" s="13"/>
      <c r="E86" s="13"/>
      <c r="F86" s="13"/>
      <c r="G86" s="13"/>
      <c r="H86" s="13"/>
      <c r="I86" s="13"/>
      <c r="J86" s="15"/>
    </row>
    <row r="87" spans="2:10" x14ac:dyDescent="0.3">
      <c r="B87" s="123">
        <v>3</v>
      </c>
      <c r="C87" s="121" t="s">
        <v>81</v>
      </c>
      <c r="D87" s="124"/>
      <c r="E87" s="124"/>
      <c r="F87" s="124"/>
      <c r="G87" s="124"/>
      <c r="H87" s="124"/>
      <c r="I87" s="124"/>
      <c r="J87" s="12"/>
    </row>
    <row r="88" spans="2:10" x14ac:dyDescent="0.3">
      <c r="B88" s="116" t="s">
        <v>69</v>
      </c>
      <c r="C88" s="114" t="s">
        <v>56</v>
      </c>
      <c r="D88" s="114"/>
      <c r="E88" s="114"/>
      <c r="F88" s="114"/>
      <c r="G88" s="114"/>
      <c r="H88" s="114"/>
      <c r="I88" s="114"/>
      <c r="J88" s="18"/>
    </row>
  </sheetData>
  <mergeCells count="6">
    <mergeCell ref="D2:S2"/>
    <mergeCell ref="B22:C22"/>
    <mergeCell ref="B29:D29"/>
    <mergeCell ref="B54:C54"/>
    <mergeCell ref="B60:J60"/>
    <mergeCell ref="B74:C74"/>
  </mergeCells>
  <conditionalFormatting sqref="C50:P52">
    <cfRule type="cellIs" dxfId="165" priority="230" operator="greaterThan">
      <formula>0</formula>
    </cfRule>
  </conditionalFormatting>
  <conditionalFormatting sqref="E23:I25">
    <cfRule type="cellIs" dxfId="164" priority="214" operator="greaterThan">
      <formula>0</formula>
    </cfRule>
  </conditionalFormatting>
  <conditionalFormatting sqref="E32:J33">
    <cfRule type="cellIs" dxfId="163" priority="25" operator="greaterThan">
      <formula>0</formula>
    </cfRule>
  </conditionalFormatting>
  <conditionalFormatting sqref="E7:P20">
    <cfRule type="cellIs" dxfId="162" priority="41" operator="greaterThan">
      <formula>0</formula>
    </cfRule>
  </conditionalFormatting>
  <conditionalFormatting sqref="E23:P27">
    <cfRule type="cellIs" dxfId="161" priority="228" operator="greaterThan">
      <formula>0</formula>
    </cfRule>
  </conditionalFormatting>
  <conditionalFormatting sqref="E34:P44">
    <cfRule type="cellIs" dxfId="160" priority="171" operator="greaterThan">
      <formula>0</formula>
    </cfRule>
  </conditionalFormatting>
  <conditionalFormatting sqref="E46:P48">
    <cfRule type="cellIs" dxfId="159" priority="233" operator="greaterThan">
      <formula>0</formula>
    </cfRule>
  </conditionalFormatting>
  <conditionalFormatting sqref="E55:P59">
    <cfRule type="cellIs" dxfId="158" priority="221" operator="greaterThan">
      <formula>0</formula>
    </cfRule>
  </conditionalFormatting>
  <conditionalFormatting sqref="E63:P72">
    <cfRule type="cellIs" dxfId="157" priority="225" operator="greaterThan">
      <formula>0</formula>
    </cfRule>
  </conditionalFormatting>
  <conditionalFormatting sqref="E75:P79">
    <cfRule type="cellIs" dxfId="156" priority="217" operator="greaterThan">
      <formula>0</formula>
    </cfRule>
  </conditionalFormatting>
  <conditionalFormatting sqref="I25">
    <cfRule type="cellIs" dxfId="155" priority="213" operator="greaterThan">
      <formula>0</formula>
    </cfRule>
  </conditionalFormatting>
  <conditionalFormatting sqref="I21:P21">
    <cfRule type="cellIs" dxfId="154" priority="229" operator="greaterThan">
      <formula>0</formula>
    </cfRule>
  </conditionalFormatting>
  <conditionalFormatting sqref="I53:P53">
    <cfRule type="cellIs" dxfId="153" priority="222" operator="greaterThan">
      <formula>0</formula>
    </cfRule>
  </conditionalFormatting>
  <conditionalFormatting sqref="I73:P73">
    <cfRule type="cellIs" dxfId="152" priority="218" operator="greaterThan">
      <formula>0</formula>
    </cfRule>
  </conditionalFormatting>
  <conditionalFormatting sqref="K32:K34">
    <cfRule type="cellIs" dxfId="151" priority="21" operator="greaterThan">
      <formula>0</formula>
    </cfRule>
  </conditionalFormatting>
  <conditionalFormatting sqref="L32:P33">
    <cfRule type="cellIs" dxfId="150" priority="1" operator="greaterThan">
      <formula>0</formula>
    </cfRule>
  </conditionalFormatting>
  <conditionalFormatting sqref="S7:T20">
    <cfRule type="cellIs" dxfId="149" priority="236" operator="greaterThan">
      <formula>0</formula>
    </cfRule>
  </conditionalFormatting>
  <conditionalFormatting sqref="S23:T27">
    <cfRule type="cellIs" dxfId="148" priority="226" operator="greaterThan">
      <formula>0</formula>
    </cfRule>
  </conditionalFormatting>
  <conditionalFormatting sqref="S32:T44">
    <cfRule type="cellIs" dxfId="147" priority="231" operator="greaterThan">
      <formula>0</formula>
    </cfRule>
  </conditionalFormatting>
  <conditionalFormatting sqref="S46:T48">
    <cfRule type="cellIs" dxfId="146" priority="232" operator="greaterThan">
      <formula>0</formula>
    </cfRule>
  </conditionalFormatting>
  <conditionalFormatting sqref="S55:T59">
    <cfRule type="cellIs" dxfId="145" priority="219" operator="greaterThan">
      <formula>0</formula>
    </cfRule>
  </conditionalFormatting>
  <conditionalFormatting sqref="S63:T72">
    <cfRule type="cellIs" dxfId="144" priority="223" operator="greaterThan">
      <formula>0</formula>
    </cfRule>
  </conditionalFormatting>
  <conditionalFormatting sqref="S75:T79">
    <cfRule type="cellIs" dxfId="143" priority="21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91"/>
  <sheetViews>
    <sheetView showGridLines="0" zoomScale="55" zoomScaleNormal="55" workbookViewId="0">
      <selection activeCell="AI19" sqref="AI19"/>
    </sheetView>
  </sheetViews>
  <sheetFormatPr baseColWidth="10" defaultRowHeight="14.4" x14ac:dyDescent="0.3"/>
  <cols>
    <col min="1" max="1" width="3" bestFit="1" customWidth="1"/>
    <col min="2" max="2" width="21.88671875" customWidth="1"/>
    <col min="3" max="3" width="12.44140625" customWidth="1"/>
    <col min="4" max="4" width="15" customWidth="1"/>
    <col min="5" max="8" width="0" hidden="1" customWidth="1"/>
    <col min="9" max="9" width="13" hidden="1" customWidth="1"/>
    <col min="10" max="13" width="0" hidden="1" customWidth="1"/>
    <col min="14" max="14" width="12.88671875" hidden="1" customWidth="1"/>
    <col min="15" max="16" width="0" hidden="1" customWidth="1"/>
    <col min="17" max="17" width="12.88671875" hidden="1" customWidth="1"/>
    <col min="18" max="18" width="0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1" t="s">
        <v>24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V2" s="152"/>
    </row>
    <row r="3" spans="1:27" ht="18.600000000000001" thickBot="1" x14ac:dyDescent="0.4">
      <c r="C3" s="59" t="s">
        <v>121</v>
      </c>
      <c r="D3" s="58" t="s">
        <v>157</v>
      </c>
      <c r="E3" s="56" t="s">
        <v>157</v>
      </c>
      <c r="F3" s="56"/>
      <c r="G3" s="56"/>
      <c r="H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4000000</v>
      </c>
      <c r="D6" s="36" t="s">
        <v>97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-4000000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154</v>
      </c>
      <c r="C7" s="42">
        <v>4000000</v>
      </c>
      <c r="D7" s="51" t="s">
        <v>157</v>
      </c>
      <c r="E7" s="44">
        <v>0</v>
      </c>
      <c r="F7" s="44">
        <v>0</v>
      </c>
      <c r="G7" s="44">
        <v>0</v>
      </c>
      <c r="H7" s="44">
        <v>0</v>
      </c>
      <c r="I7" s="136">
        <v>0</v>
      </c>
      <c r="J7" s="44">
        <v>0</v>
      </c>
      <c r="K7" s="44">
        <v>0</v>
      </c>
      <c r="L7" s="44">
        <v>0</v>
      </c>
      <c r="M7" s="136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-4000000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4"/>
      <c r="F24" s="44"/>
      <c r="G24" s="44"/>
      <c r="H24" s="44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4000000</v>
      </c>
      <c r="D32" s="36" t="s">
        <v>97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-4000000</v>
      </c>
      <c r="S32" s="27">
        <f>SUM(S33:S51)</f>
        <v>15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0</v>
      </c>
      <c r="AD32" s="92"/>
    </row>
    <row r="33" spans="1:30" x14ac:dyDescent="0.3">
      <c r="A33" s="94">
        <v>1</v>
      </c>
      <c r="B33" s="41" t="s">
        <v>154</v>
      </c>
      <c r="C33" s="42">
        <v>4000000</v>
      </c>
      <c r="D33" s="51" t="s">
        <v>157</v>
      </c>
      <c r="E33" s="44">
        <v>0</v>
      </c>
      <c r="F33" s="44">
        <v>0</v>
      </c>
      <c r="G33" s="44">
        <v>0</v>
      </c>
      <c r="H33" s="44">
        <v>0</v>
      </c>
      <c r="I33" s="136">
        <v>0</v>
      </c>
      <c r="J33" s="44">
        <v>0</v>
      </c>
      <c r="K33" s="44">
        <v>0</v>
      </c>
      <c r="L33" s="44">
        <v>0</v>
      </c>
      <c r="M33" s="44"/>
      <c r="N33" s="44"/>
      <c r="O33" s="44"/>
      <c r="P33" s="45"/>
      <c r="Q33" s="21">
        <f>SUM(E33:P33)</f>
        <v>0</v>
      </c>
      <c r="R33" s="29">
        <f>+Q33-C33</f>
        <v>-4000000</v>
      </c>
      <c r="S33" s="37">
        <v>15</v>
      </c>
      <c r="T33" s="37">
        <v>0</v>
      </c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139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23">
        <v>1</v>
      </c>
      <c r="C86" s="121" t="s">
        <v>76</v>
      </c>
      <c r="D86" s="118"/>
      <c r="E86" s="118"/>
      <c r="F86" s="118"/>
      <c r="G86" s="118"/>
      <c r="H86" s="118"/>
      <c r="I86" s="117"/>
      <c r="J86" s="8"/>
    </row>
    <row r="87" spans="1:30" x14ac:dyDescent="0.3">
      <c r="B87" s="125"/>
      <c r="C87" s="121" t="s">
        <v>75</v>
      </c>
      <c r="D87" s="121"/>
      <c r="E87" s="121"/>
      <c r="F87" s="121"/>
      <c r="G87" s="121"/>
      <c r="H87" s="121"/>
      <c r="I87" s="122"/>
      <c r="J87" s="13"/>
    </row>
    <row r="88" spans="1:30" x14ac:dyDescent="0.3">
      <c r="B88" s="16" t="s">
        <v>69</v>
      </c>
      <c r="C88" s="13" t="s">
        <v>72</v>
      </c>
      <c r="D88" s="13"/>
      <c r="E88" s="13"/>
      <c r="F88" s="13"/>
      <c r="G88" s="13"/>
      <c r="H88" s="13"/>
      <c r="I88" s="13"/>
      <c r="J88" s="10"/>
    </row>
    <row r="89" spans="1:30" x14ac:dyDescent="0.3">
      <c r="B89" s="123">
        <v>2</v>
      </c>
      <c r="C89" s="126" t="s">
        <v>74</v>
      </c>
      <c r="D89" s="126"/>
      <c r="E89" s="126"/>
      <c r="F89" s="126"/>
      <c r="G89" s="126"/>
      <c r="H89" s="126"/>
      <c r="I89" s="126"/>
      <c r="J89" s="15"/>
    </row>
    <row r="90" spans="1:30" x14ac:dyDescent="0.3">
      <c r="B90" s="123"/>
      <c r="C90" s="126" t="s">
        <v>73</v>
      </c>
      <c r="D90" s="126"/>
      <c r="E90" s="126"/>
      <c r="F90" s="126"/>
      <c r="G90" s="126"/>
      <c r="H90" s="126"/>
      <c r="I90" s="126"/>
      <c r="J90" s="12"/>
    </row>
    <row r="91" spans="1:30" x14ac:dyDescent="0.3">
      <c r="B91" s="16" t="s">
        <v>69</v>
      </c>
      <c r="C91" s="13" t="s">
        <v>106</v>
      </c>
      <c r="D91" s="13"/>
      <c r="E91" s="13"/>
      <c r="F91" s="13"/>
      <c r="G91" s="13"/>
      <c r="H91" s="13"/>
      <c r="I91" s="13"/>
      <c r="J91" s="18"/>
    </row>
  </sheetData>
  <mergeCells count="6">
    <mergeCell ref="D2:T2"/>
    <mergeCell ref="B23:C23"/>
    <mergeCell ref="B30:D30"/>
    <mergeCell ref="B57:C57"/>
    <mergeCell ref="B63:J63"/>
    <mergeCell ref="B77:C77"/>
  </mergeCells>
  <conditionalFormatting sqref="C53:P55">
    <cfRule type="cellIs" dxfId="142" priority="32" operator="greaterThan">
      <formula>0</formula>
    </cfRule>
  </conditionalFormatting>
  <conditionalFormatting sqref="E24:I24">
    <cfRule type="cellIs" dxfId="141" priority="10" operator="greaterThan">
      <formula>0</formula>
    </cfRule>
  </conditionalFormatting>
  <conditionalFormatting sqref="E33:I33">
    <cfRule type="cellIs" dxfId="140" priority="5" operator="greaterThan">
      <formula>0</formula>
    </cfRule>
  </conditionalFormatting>
  <conditionalFormatting sqref="E7:P21">
    <cfRule type="cellIs" dxfId="139" priority="1" operator="greaterThan">
      <formula>0</formula>
    </cfRule>
  </conditionalFormatting>
  <conditionalFormatting sqref="E24:P28">
    <cfRule type="cellIs" dxfId="138" priority="30" operator="greaterThan">
      <formula>0</formula>
    </cfRule>
  </conditionalFormatting>
  <conditionalFormatting sqref="E33:P47">
    <cfRule type="cellIs" dxfId="137" priority="37" operator="greaterThan">
      <formula>0</formula>
    </cfRule>
  </conditionalFormatting>
  <conditionalFormatting sqref="E49:P51">
    <cfRule type="cellIs" dxfId="136" priority="35" operator="greaterThan">
      <formula>0</formula>
    </cfRule>
  </conditionalFormatting>
  <conditionalFormatting sqref="E58:P62">
    <cfRule type="cellIs" dxfId="135" priority="23" operator="greaterThan">
      <formula>0</formula>
    </cfRule>
  </conditionalFormatting>
  <conditionalFormatting sqref="E66:P75">
    <cfRule type="cellIs" dxfId="134" priority="27" operator="greaterThan">
      <formula>0</formula>
    </cfRule>
  </conditionalFormatting>
  <conditionalFormatting sqref="E78:P82">
    <cfRule type="cellIs" dxfId="133" priority="19" operator="greaterThan">
      <formula>0</formula>
    </cfRule>
  </conditionalFormatting>
  <conditionalFormatting sqref="I22:P22">
    <cfRule type="cellIs" dxfId="132" priority="31" operator="greaterThan">
      <formula>0</formula>
    </cfRule>
  </conditionalFormatting>
  <conditionalFormatting sqref="I56:P56">
    <cfRule type="cellIs" dxfId="131" priority="24" operator="greaterThan">
      <formula>0</formula>
    </cfRule>
  </conditionalFormatting>
  <conditionalFormatting sqref="I76:P76">
    <cfRule type="cellIs" dxfId="130" priority="20" operator="greaterThan">
      <formula>0</formula>
    </cfRule>
  </conditionalFormatting>
  <conditionalFormatting sqref="S7:T21">
    <cfRule type="cellIs" dxfId="129" priority="38" operator="greaterThan">
      <formula>0</formula>
    </cfRule>
  </conditionalFormatting>
  <conditionalFormatting sqref="S24:T28">
    <cfRule type="cellIs" dxfId="128" priority="28" operator="greaterThan">
      <formula>0</formula>
    </cfRule>
  </conditionalFormatting>
  <conditionalFormatting sqref="S33:T47">
    <cfRule type="cellIs" dxfId="127" priority="33" operator="greaterThan">
      <formula>0</formula>
    </cfRule>
  </conditionalFormatting>
  <conditionalFormatting sqref="S49:T51">
    <cfRule type="cellIs" dxfId="126" priority="34" operator="greaterThan">
      <formula>0</formula>
    </cfRule>
  </conditionalFormatting>
  <conditionalFormatting sqref="S58:T62">
    <cfRule type="cellIs" dxfId="125" priority="21" operator="greaterThan">
      <formula>0</formula>
    </cfRule>
  </conditionalFormatting>
  <conditionalFormatting sqref="S66:T75">
    <cfRule type="cellIs" dxfId="124" priority="25" operator="greaterThan">
      <formula>0</formula>
    </cfRule>
  </conditionalFormatting>
  <conditionalFormatting sqref="S78:T82">
    <cfRule type="cellIs" dxfId="123" priority="1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92"/>
  <sheetViews>
    <sheetView showGridLines="0" topLeftCell="A4" zoomScale="70" zoomScaleNormal="70" workbookViewId="0">
      <selection activeCell="AE16" sqref="AE16"/>
    </sheetView>
  </sheetViews>
  <sheetFormatPr baseColWidth="10" defaultRowHeight="14.4" x14ac:dyDescent="0.3"/>
  <cols>
    <col min="1" max="1" width="3" bestFit="1" customWidth="1"/>
    <col min="2" max="2" width="45.6640625" customWidth="1"/>
    <col min="3" max="3" width="14.109375" customWidth="1"/>
    <col min="4" max="4" width="22.5546875" customWidth="1"/>
    <col min="5" max="5" width="12.6640625" hidden="1" customWidth="1"/>
    <col min="6" max="6" width="13.109375" hidden="1" customWidth="1"/>
    <col min="7" max="7" width="14" hidden="1" customWidth="1"/>
    <col min="8" max="8" width="12.5546875" hidden="1" customWidth="1"/>
    <col min="9" max="9" width="13.109375" hidden="1" customWidth="1"/>
    <col min="10" max="10" width="13" hidden="1" customWidth="1"/>
    <col min="11" max="11" width="12.88671875" hidden="1" customWidth="1"/>
    <col min="12" max="14" width="13.44140625" hidden="1" customWidth="1"/>
    <col min="15" max="15" width="13" hidden="1" customWidth="1"/>
    <col min="16" max="16" width="13.109375" hidden="1" customWidth="1"/>
    <col min="17" max="17" width="14" hidden="1" customWidth="1"/>
    <col min="18" max="18" width="12.88671875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3" t="s">
        <v>2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27" ht="18.600000000000001" thickBot="1" x14ac:dyDescent="0.4">
      <c r="C3" s="59" t="s">
        <v>121</v>
      </c>
      <c r="D3" s="58" t="s">
        <v>206</v>
      </c>
      <c r="E3" s="56" t="s">
        <v>100</v>
      </c>
      <c r="J3" s="56"/>
      <c r="K3" s="56"/>
      <c r="L3" s="56"/>
      <c r="M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412000000</v>
      </c>
      <c r="D6" s="36" t="s">
        <v>97</v>
      </c>
      <c r="E6" s="25">
        <f t="shared" ref="E6:P6" si="0">SUM(E7:E21)</f>
        <v>69500500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69500500</v>
      </c>
      <c r="R6" s="28">
        <f>+Q6-C6</f>
        <v>-342499500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5</v>
      </c>
    </row>
    <row r="7" spans="1:27" x14ac:dyDescent="0.3">
      <c r="A7" s="72">
        <v>1</v>
      </c>
      <c r="B7" s="41" t="s">
        <v>149</v>
      </c>
      <c r="C7" s="43">
        <v>5000000</v>
      </c>
      <c r="D7" s="51" t="s">
        <v>146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21">
        <f>SUM(E7:P7)</f>
        <v>0</v>
      </c>
      <c r="R7" s="29">
        <f>+Q7-C7</f>
        <v>-5000000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150</v>
      </c>
      <c r="C8" s="43">
        <v>5000000</v>
      </c>
      <c r="D8" s="51" t="s">
        <v>146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21">
        <f t="shared" ref="Q8:Q21" si="3">SUM(E8:P8)</f>
        <v>0</v>
      </c>
      <c r="R8" s="29">
        <f>+Q8-C8</f>
        <v>-5000000</v>
      </c>
      <c r="S8" s="37"/>
      <c r="T8" s="37"/>
      <c r="V8" s="48" t="s">
        <v>46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 t="s">
        <v>151</v>
      </c>
      <c r="C9" s="43">
        <v>72000000</v>
      </c>
      <c r="D9" s="51" t="s">
        <v>146</v>
      </c>
      <c r="E9" s="136">
        <v>6000000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3"/>
        <v>6000000</v>
      </c>
      <c r="R9" s="29">
        <f>+Q9-C9</f>
        <v>-66000000</v>
      </c>
      <c r="S9" s="37">
        <v>0</v>
      </c>
      <c r="T9" s="37"/>
      <c r="V9" s="48" t="s">
        <v>46</v>
      </c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1</v>
      </c>
    </row>
    <row r="10" spans="1:27" x14ac:dyDescent="0.3">
      <c r="A10" s="72">
        <v>4</v>
      </c>
      <c r="B10" s="41" t="s">
        <v>152</v>
      </c>
      <c r="C10" s="43">
        <v>200000000</v>
      </c>
      <c r="D10" s="51" t="s">
        <v>146</v>
      </c>
      <c r="E10" s="41">
        <v>50000000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3"/>
        <v>50000000</v>
      </c>
      <c r="R10" s="29">
        <f t="shared" ref="R10:R21" si="7">+Q10-C10</f>
        <v>-150000000</v>
      </c>
      <c r="S10" s="37"/>
      <c r="T10" s="37"/>
      <c r="V10" s="48" t="s">
        <v>46</v>
      </c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1</v>
      </c>
    </row>
    <row r="11" spans="1:27" x14ac:dyDescent="0.3">
      <c r="A11" s="72">
        <v>5</v>
      </c>
      <c r="B11" s="41" t="s">
        <v>153</v>
      </c>
      <c r="C11" s="43">
        <v>130000000</v>
      </c>
      <c r="D11" s="51" t="s">
        <v>100</v>
      </c>
      <c r="E11" s="136">
        <v>13500500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3"/>
        <v>13500500</v>
      </c>
      <c r="R11" s="29">
        <f t="shared" si="7"/>
        <v>-116499500</v>
      </c>
      <c r="S11" s="37"/>
      <c r="T11" s="37"/>
      <c r="V11" s="48" t="s">
        <v>46</v>
      </c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41"/>
      <c r="C28" s="43"/>
      <c r="D28" s="51"/>
      <c r="E28" s="136"/>
      <c r="F28" s="136"/>
      <c r="G28" s="136"/>
      <c r="H28" s="136"/>
      <c r="I28" s="136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412000000</v>
      </c>
      <c r="D32" s="36" t="s">
        <v>97</v>
      </c>
      <c r="E32" s="25">
        <f t="shared" ref="E32:P32" si="11">SUM(E33:E51)</f>
        <v>69500500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69500500</v>
      </c>
      <c r="R32" s="28">
        <f>+Q32-C32</f>
        <v>-342499500</v>
      </c>
      <c r="S32" s="27">
        <f>SUM(S33:S51)</f>
        <v>9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5</v>
      </c>
      <c r="AB32" s="26">
        <f t="shared" si="12"/>
        <v>3</v>
      </c>
      <c r="AD32" s="92"/>
    </row>
    <row r="33" spans="1:30" x14ac:dyDescent="0.3">
      <c r="A33" s="94">
        <v>1</v>
      </c>
      <c r="B33" s="41" t="s">
        <v>149</v>
      </c>
      <c r="C33" s="43">
        <v>5000000</v>
      </c>
      <c r="D33" s="51" t="s">
        <v>146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21">
        <f>SUM(E33:P33)</f>
        <v>0</v>
      </c>
      <c r="R33" s="29">
        <f>+Q33-C33</f>
        <v>-5000000</v>
      </c>
      <c r="S33" s="37">
        <v>0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 t="s">
        <v>150</v>
      </c>
      <c r="C34" s="43">
        <v>5000000</v>
      </c>
      <c r="D34" s="51" t="s">
        <v>146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21">
        <f t="shared" ref="Q34:Q37" si="14">SUM(E34:P34)</f>
        <v>0</v>
      </c>
      <c r="R34" s="29">
        <f>+Q34-C34</f>
        <v>-5000000</v>
      </c>
      <c r="S34" s="37">
        <v>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 t="s">
        <v>151</v>
      </c>
      <c r="C35" s="43">
        <v>72000000</v>
      </c>
      <c r="D35" s="51" t="s">
        <v>146</v>
      </c>
      <c r="E35" s="136">
        <v>6000000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4"/>
        <v>6000000</v>
      </c>
      <c r="R35" s="29">
        <f>+Q35-C35</f>
        <v>-66000000</v>
      </c>
      <c r="S35" s="37">
        <v>9</v>
      </c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1</v>
      </c>
      <c r="AB35">
        <f t="shared" si="18"/>
        <v>1</v>
      </c>
      <c r="AC35">
        <f t="shared" si="19"/>
        <v>2</v>
      </c>
      <c r="AD35" s="92" t="str">
        <f t="shared" si="20"/>
        <v>Avance</v>
      </c>
    </row>
    <row r="36" spans="1:30" x14ac:dyDescent="0.3">
      <c r="A36" s="94">
        <v>4</v>
      </c>
      <c r="B36" s="41" t="s">
        <v>152</v>
      </c>
      <c r="C36" s="43">
        <v>200000000</v>
      </c>
      <c r="D36" s="51" t="s">
        <v>146</v>
      </c>
      <c r="E36" s="41">
        <v>50000000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21">
        <f t="shared" si="14"/>
        <v>50000000</v>
      </c>
      <c r="R36" s="29">
        <f t="shared" ref="R36:R47" si="21">+Q36-C36</f>
        <v>-150000000</v>
      </c>
      <c r="S36" s="37" t="s">
        <v>173</v>
      </c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1</v>
      </c>
      <c r="AB36">
        <f t="shared" si="18"/>
        <v>1</v>
      </c>
      <c r="AC36">
        <f t="shared" si="19"/>
        <v>2</v>
      </c>
      <c r="AD36" s="92" t="str">
        <f t="shared" si="20"/>
        <v>Avance</v>
      </c>
    </row>
    <row r="37" spans="1:30" x14ac:dyDescent="0.3">
      <c r="A37" s="94">
        <v>5</v>
      </c>
      <c r="B37" s="41" t="s">
        <v>153</v>
      </c>
      <c r="C37" s="43">
        <v>130000000</v>
      </c>
      <c r="D37" s="51" t="s">
        <v>100</v>
      </c>
      <c r="E37" s="136">
        <v>13500500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4"/>
        <v>13500500</v>
      </c>
      <c r="R37" s="29">
        <f t="shared" si="21"/>
        <v>-116499500</v>
      </c>
      <c r="S37" s="37" t="s">
        <v>179</v>
      </c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1</v>
      </c>
      <c r="AB37">
        <f t="shared" si="18"/>
        <v>1</v>
      </c>
      <c r="AC37">
        <f t="shared" si="19"/>
        <v>2</v>
      </c>
      <c r="AD37" s="92" t="str">
        <f t="shared" si="20"/>
        <v>Avance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ref="Q38:Q47" si="23">SUM(E38:P38)</f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3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3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3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3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3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3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3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3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3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4">SUM(E49:P49)</f>
        <v>0</v>
      </c>
      <c r="R49" s="40"/>
      <c r="S49" s="39"/>
      <c r="T49" s="39"/>
      <c r="V49" s="48"/>
      <c r="W49">
        <f t="shared" ref="W49:W51" ca="1" si="25">IF(V49=$W$14,Q49,0)</f>
        <v>0</v>
      </c>
      <c r="X49">
        <f t="shared" ref="X49:X51" ca="1" si="26">IF(V49=$X$14,Q49,0)</f>
        <v>0</v>
      </c>
      <c r="Y49">
        <f t="shared" ref="Y49:Y51" ca="1" si="27">IF(V49=$Y$14,Q49,0)</f>
        <v>0</v>
      </c>
      <c r="Z49">
        <f t="shared" ref="Z49:Z51" ca="1" si="28">IF(V49=$Z$14,Q49,0)</f>
        <v>0</v>
      </c>
      <c r="AA49">
        <f t="shared" ref="AA49:AA51" si="29">IF(C49&gt;0,1,0)</f>
        <v>0</v>
      </c>
      <c r="AB49">
        <f t="shared" ref="AB49:AB51" si="30">IF(Q49&gt;0,1,0)</f>
        <v>0</v>
      </c>
      <c r="AC49">
        <f t="shared" ref="AC49:AC51" si="31">+AA49+AB49</f>
        <v>0</v>
      </c>
      <c r="AD49" s="92">
        <f t="shared" ref="AD49:AD51" si="32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4"/>
        <v>0</v>
      </c>
      <c r="R50" s="29"/>
      <c r="S50" s="38"/>
      <c r="T50" s="38"/>
      <c r="V50" s="48"/>
      <c r="W50">
        <f t="shared" ca="1" si="25"/>
        <v>0</v>
      </c>
      <c r="X50">
        <f t="shared" ca="1" si="26"/>
        <v>0</v>
      </c>
      <c r="Y50">
        <f t="shared" ca="1" si="27"/>
        <v>0</v>
      </c>
      <c r="Z50">
        <f t="shared" ca="1" si="28"/>
        <v>0</v>
      </c>
      <c r="AA50">
        <f t="shared" si="29"/>
        <v>0</v>
      </c>
      <c r="AB50">
        <f t="shared" si="30"/>
        <v>0</v>
      </c>
      <c r="AC50">
        <f t="shared" si="31"/>
        <v>0</v>
      </c>
      <c r="AD50" s="92">
        <f t="shared" si="32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4"/>
        <v>0</v>
      </c>
      <c r="R51" s="29"/>
      <c r="S51" s="38"/>
      <c r="T51" s="38"/>
      <c r="V51" s="48"/>
      <c r="W51">
        <f t="shared" ca="1" si="25"/>
        <v>0</v>
      </c>
      <c r="X51">
        <f t="shared" ca="1" si="26"/>
        <v>0</v>
      </c>
      <c r="Y51">
        <f t="shared" ca="1" si="27"/>
        <v>0</v>
      </c>
      <c r="Z51">
        <f t="shared" ca="1" si="28"/>
        <v>0</v>
      </c>
      <c r="AA51">
        <f t="shared" si="29"/>
        <v>0</v>
      </c>
      <c r="AB51">
        <f t="shared" si="30"/>
        <v>0</v>
      </c>
      <c r="AC51">
        <f t="shared" si="31"/>
        <v>0</v>
      </c>
      <c r="AD51" s="92">
        <f t="shared" si="32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:P57" si="33">SUM(E58:E62)</f>
        <v>0</v>
      </c>
      <c r="F57" s="35">
        <f t="shared" si="33"/>
        <v>0</v>
      </c>
      <c r="G57" s="35">
        <f t="shared" si="33"/>
        <v>0</v>
      </c>
      <c r="H57" s="35">
        <f t="shared" si="33"/>
        <v>0</v>
      </c>
      <c r="I57" s="35">
        <f t="shared" si="33"/>
        <v>0</v>
      </c>
      <c r="J57" s="35">
        <f t="shared" si="33"/>
        <v>0</v>
      </c>
      <c r="K57" s="35">
        <f t="shared" si="33"/>
        <v>0</v>
      </c>
      <c r="L57" s="35">
        <f t="shared" si="33"/>
        <v>0</v>
      </c>
      <c r="M57" s="35">
        <f t="shared" si="33"/>
        <v>0</v>
      </c>
      <c r="N57" s="35">
        <f t="shared" si="33"/>
        <v>0</v>
      </c>
      <c r="O57" s="35">
        <f t="shared" si="33"/>
        <v>0</v>
      </c>
      <c r="P57" s="35">
        <f t="shared" si="33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4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4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4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4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35">SUM(F66:F75)</f>
        <v>0</v>
      </c>
      <c r="G65" s="25">
        <f t="shared" si="35"/>
        <v>0</v>
      </c>
      <c r="H65" s="25">
        <f t="shared" si="35"/>
        <v>0</v>
      </c>
      <c r="I65" s="25">
        <f t="shared" si="35"/>
        <v>0</v>
      </c>
      <c r="J65" s="25">
        <f t="shared" si="35"/>
        <v>0</v>
      </c>
      <c r="K65" s="25">
        <f t="shared" si="35"/>
        <v>0</v>
      </c>
      <c r="L65" s="25">
        <f t="shared" si="35"/>
        <v>0</v>
      </c>
      <c r="M65" s="25">
        <f t="shared" si="35"/>
        <v>0</v>
      </c>
      <c r="N65" s="25">
        <f t="shared" si="35"/>
        <v>0</v>
      </c>
      <c r="O65" s="25">
        <f t="shared" si="35"/>
        <v>0</v>
      </c>
      <c r="P65" s="25">
        <f t="shared" si="35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:AB65" si="36">SUM(X66:X80)</f>
        <v>0</v>
      </c>
      <c r="Y65" s="26">
        <f t="shared" si="36"/>
        <v>0</v>
      </c>
      <c r="Z65" s="26">
        <f t="shared" si="36"/>
        <v>0</v>
      </c>
      <c r="AA65" s="26">
        <f t="shared" si="36"/>
        <v>0</v>
      </c>
      <c r="AB65" s="26">
        <f t="shared" si="36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7">SUM(E67:P67)</f>
        <v>0</v>
      </c>
      <c r="R67" s="29">
        <f>+Q67-C67</f>
        <v>0</v>
      </c>
      <c r="S67" s="37"/>
      <c r="T67" s="37"/>
      <c r="V67" s="62"/>
      <c r="W67">
        <f t="shared" ref="W67:W75" si="38">IF(V67=$W$64,Q67,0)</f>
        <v>0</v>
      </c>
      <c r="X67">
        <f t="shared" ref="X67:X75" si="39">IF(V67=$X$64,Q67,0)</f>
        <v>0</v>
      </c>
      <c r="Y67">
        <f t="shared" ref="Y67:Y75" si="40">IF(V67=$Y$64,Q67,0)</f>
        <v>0</v>
      </c>
      <c r="Z67">
        <f t="shared" ref="Z67:Z75" si="41">IF(V67=$Z$64,Q67,0)</f>
        <v>0</v>
      </c>
      <c r="AA67">
        <f t="shared" ref="AA67:AA75" si="42">IF(C67&gt;0,1,0)</f>
        <v>0</v>
      </c>
      <c r="AB67">
        <f t="shared" ref="AB67:AB75" si="43">IF(Q67&gt;0,1,0)</f>
        <v>0</v>
      </c>
      <c r="AC67">
        <f t="shared" ref="AC67:AC75" si="44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7"/>
        <v>0</v>
      </c>
      <c r="R68" s="29">
        <f>+Q68-C68</f>
        <v>0</v>
      </c>
      <c r="S68" s="37"/>
      <c r="T68" s="37"/>
      <c r="V68" s="62"/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7"/>
        <v>0</v>
      </c>
      <c r="R69" s="29">
        <f t="shared" ref="R69:R75" si="45">+Q69-C69</f>
        <v>0</v>
      </c>
      <c r="S69" s="37"/>
      <c r="T69" s="37"/>
      <c r="V69" s="62"/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7"/>
        <v>0</v>
      </c>
      <c r="R70" s="29">
        <f t="shared" si="45"/>
        <v>0</v>
      </c>
      <c r="S70" s="37"/>
      <c r="T70" s="37"/>
      <c r="V70" s="62"/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7"/>
        <v>0</v>
      </c>
      <c r="R71" s="29">
        <f t="shared" si="45"/>
        <v>0</v>
      </c>
      <c r="S71" s="37"/>
      <c r="T71" s="37"/>
      <c r="V71" s="62"/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7"/>
        <v>0</v>
      </c>
      <c r="R72" s="29">
        <f t="shared" si="45"/>
        <v>0</v>
      </c>
      <c r="S72" s="37"/>
      <c r="T72" s="37"/>
      <c r="V72" s="62"/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7"/>
        <v>0</v>
      </c>
      <c r="R73" s="29">
        <f t="shared" si="45"/>
        <v>0</v>
      </c>
      <c r="S73" s="37"/>
      <c r="T73" s="37"/>
      <c r="V73" s="62"/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7"/>
        <v>0</v>
      </c>
      <c r="R74" s="29">
        <f t="shared" si="45"/>
        <v>0</v>
      </c>
      <c r="S74" s="37"/>
      <c r="T74" s="37"/>
      <c r="V74" s="62"/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7"/>
        <v>0</v>
      </c>
      <c r="R75" s="29">
        <f t="shared" si="45"/>
        <v>0</v>
      </c>
      <c r="S75" s="37"/>
      <c r="T75" s="37"/>
      <c r="V75" s="62"/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:P77" si="46">SUM(E78:E82)</f>
        <v>0</v>
      </c>
      <c r="F77" s="35">
        <f t="shared" si="46"/>
        <v>0</v>
      </c>
      <c r="G77" s="35">
        <f t="shared" si="46"/>
        <v>0</v>
      </c>
      <c r="H77" s="35">
        <f t="shared" si="46"/>
        <v>0</v>
      </c>
      <c r="I77" s="35">
        <f t="shared" si="46"/>
        <v>0</v>
      </c>
      <c r="J77" s="35">
        <f t="shared" si="46"/>
        <v>0</v>
      </c>
      <c r="K77" s="35">
        <f t="shared" si="46"/>
        <v>0</v>
      </c>
      <c r="L77" s="35">
        <f t="shared" si="46"/>
        <v>0</v>
      </c>
      <c r="M77" s="35">
        <f t="shared" si="46"/>
        <v>0</v>
      </c>
      <c r="N77" s="35">
        <f t="shared" si="46"/>
        <v>0</v>
      </c>
      <c r="O77" s="35">
        <f t="shared" si="46"/>
        <v>0</v>
      </c>
      <c r="P77" s="35">
        <f t="shared" si="46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139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27</v>
      </c>
      <c r="D86" s="7"/>
      <c r="E86" s="7"/>
      <c r="F86" s="7"/>
      <c r="G86" s="7"/>
      <c r="H86" s="7"/>
      <c r="I86" s="7"/>
      <c r="J86" s="8"/>
    </row>
    <row r="87" spans="1:30" x14ac:dyDescent="0.3">
      <c r="B87" s="16"/>
      <c r="C87" s="13"/>
      <c r="D87" s="13"/>
      <c r="E87" s="13" t="s">
        <v>69</v>
      </c>
      <c r="F87" s="13" t="s">
        <v>58</v>
      </c>
      <c r="G87" s="13"/>
      <c r="H87" s="13"/>
      <c r="I87" s="13"/>
      <c r="J87" s="13"/>
    </row>
    <row r="88" spans="1:30" x14ac:dyDescent="0.3">
      <c r="B88" s="3">
        <v>2</v>
      </c>
      <c r="C88" s="9" t="s">
        <v>30</v>
      </c>
      <c r="D88" s="9"/>
      <c r="E88" s="9"/>
      <c r="F88" s="9" t="s">
        <v>69</v>
      </c>
      <c r="G88" s="9" t="s">
        <v>59</v>
      </c>
      <c r="H88" s="9"/>
      <c r="I88" s="9"/>
      <c r="J88" s="10"/>
    </row>
    <row r="89" spans="1:30" x14ac:dyDescent="0.3">
      <c r="B89" s="16">
        <v>3</v>
      </c>
      <c r="C89" s="19" t="s">
        <v>13</v>
      </c>
      <c r="D89" s="14"/>
      <c r="E89" s="14"/>
      <c r="F89" s="14" t="s">
        <v>69</v>
      </c>
      <c r="G89" s="14" t="s">
        <v>48</v>
      </c>
      <c r="H89" s="14"/>
      <c r="I89" s="14"/>
      <c r="J89" s="15"/>
    </row>
    <row r="90" spans="1:30" x14ac:dyDescent="0.3">
      <c r="B90" s="4">
        <v>4</v>
      </c>
      <c r="C90" s="7" t="s">
        <v>41</v>
      </c>
      <c r="D90" s="11"/>
      <c r="E90" s="11"/>
      <c r="F90" s="128" t="s">
        <v>69</v>
      </c>
      <c r="G90" s="7" t="s">
        <v>59</v>
      </c>
      <c r="H90" s="11"/>
      <c r="I90" s="11"/>
      <c r="J90" s="12"/>
    </row>
    <row r="91" spans="1:30" x14ac:dyDescent="0.3">
      <c r="B91" s="16">
        <v>5</v>
      </c>
      <c r="C91" s="13" t="s">
        <v>7</v>
      </c>
      <c r="D91" s="17"/>
      <c r="E91" s="17"/>
      <c r="F91" s="129" t="s">
        <v>69</v>
      </c>
      <c r="G91" s="130" t="s">
        <v>59</v>
      </c>
      <c r="H91" s="17"/>
      <c r="I91" s="17"/>
      <c r="J91" s="18"/>
    </row>
    <row r="92" spans="1:30" x14ac:dyDescent="0.3">
      <c r="B92" s="1">
        <v>6</v>
      </c>
      <c r="C92" s="9" t="s">
        <v>38</v>
      </c>
      <c r="D92" s="9"/>
      <c r="E92" s="9"/>
      <c r="F92" s="9" t="s">
        <v>69</v>
      </c>
      <c r="G92" s="9" t="s">
        <v>59</v>
      </c>
      <c r="H92" s="9"/>
      <c r="I92" s="9"/>
      <c r="J92" s="10"/>
    </row>
  </sheetData>
  <mergeCells count="6">
    <mergeCell ref="D2:R2"/>
    <mergeCell ref="B23:C23"/>
    <mergeCell ref="B30:D30"/>
    <mergeCell ref="B57:C57"/>
    <mergeCell ref="B63:J63"/>
    <mergeCell ref="B77:C77"/>
  </mergeCells>
  <conditionalFormatting sqref="C53:P55">
    <cfRule type="cellIs" dxfId="122" priority="293" operator="greaterThan">
      <formula>0</formula>
    </cfRule>
  </conditionalFormatting>
  <conditionalFormatting sqref="E26:I28">
    <cfRule type="cellIs" dxfId="121" priority="263" operator="greaterThan">
      <formula>0</formula>
    </cfRule>
  </conditionalFormatting>
  <conditionalFormatting sqref="E7:P21">
    <cfRule type="cellIs" dxfId="120" priority="8" operator="greaterThan">
      <formula>0</formula>
    </cfRule>
  </conditionalFormatting>
  <conditionalFormatting sqref="E24:P28">
    <cfRule type="cellIs" dxfId="119" priority="291" operator="greaterThan">
      <formula>0</formula>
    </cfRule>
  </conditionalFormatting>
  <conditionalFormatting sqref="E33:P47">
    <cfRule type="cellIs" dxfId="118" priority="1" operator="greaterThan">
      <formula>0</formula>
    </cfRule>
  </conditionalFormatting>
  <conditionalFormatting sqref="E49:P51">
    <cfRule type="cellIs" dxfId="117" priority="296" operator="greaterThan">
      <formula>0</formula>
    </cfRule>
  </conditionalFormatting>
  <conditionalFormatting sqref="E58:P62">
    <cfRule type="cellIs" dxfId="116" priority="284" operator="greaterThan">
      <formula>0</formula>
    </cfRule>
  </conditionalFormatting>
  <conditionalFormatting sqref="E66:P75">
    <cfRule type="cellIs" dxfId="115" priority="288" operator="greaterThan">
      <formula>0</formula>
    </cfRule>
  </conditionalFormatting>
  <conditionalFormatting sqref="E78:P82">
    <cfRule type="cellIs" dxfId="114" priority="280" operator="greaterThan">
      <formula>0</formula>
    </cfRule>
  </conditionalFormatting>
  <conditionalFormatting sqref="I22:P22">
    <cfRule type="cellIs" dxfId="113" priority="292" operator="greaterThan">
      <formula>0</formula>
    </cfRule>
  </conditionalFormatting>
  <conditionalFormatting sqref="I56:P56">
    <cfRule type="cellIs" dxfId="112" priority="285" operator="greaterThan">
      <formula>0</formula>
    </cfRule>
  </conditionalFormatting>
  <conditionalFormatting sqref="I76:P76">
    <cfRule type="cellIs" dxfId="111" priority="281" operator="greaterThan">
      <formula>0</formula>
    </cfRule>
  </conditionalFormatting>
  <conditionalFormatting sqref="S7:T21">
    <cfRule type="cellIs" dxfId="110" priority="299" operator="greaterThan">
      <formula>0</formula>
    </cfRule>
  </conditionalFormatting>
  <conditionalFormatting sqref="S24:T28">
    <cfRule type="cellIs" dxfId="109" priority="289" operator="greaterThan">
      <formula>0</formula>
    </cfRule>
  </conditionalFormatting>
  <conditionalFormatting sqref="S33:T47">
    <cfRule type="cellIs" dxfId="108" priority="294" operator="greaterThan">
      <formula>0</formula>
    </cfRule>
  </conditionalFormatting>
  <conditionalFormatting sqref="S49:T51">
    <cfRule type="cellIs" dxfId="107" priority="295" operator="greaterThan">
      <formula>0</formula>
    </cfRule>
  </conditionalFormatting>
  <conditionalFormatting sqref="S58:T62">
    <cfRule type="cellIs" dxfId="106" priority="282" operator="greaterThan">
      <formula>0</formula>
    </cfRule>
  </conditionalFormatting>
  <conditionalFormatting sqref="S66:T75">
    <cfRule type="cellIs" dxfId="105" priority="286" operator="greaterThan">
      <formula>0</formula>
    </cfRule>
  </conditionalFormatting>
  <conditionalFormatting sqref="S78:T82">
    <cfRule type="cellIs" dxfId="104" priority="27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3"/>
  <sheetViews>
    <sheetView showGridLines="0" topLeftCell="A7" zoomScale="55" zoomScaleNormal="55" workbookViewId="0">
      <selection activeCell="AH9" sqref="AH9"/>
    </sheetView>
  </sheetViews>
  <sheetFormatPr baseColWidth="10" defaultRowHeight="14.4" x14ac:dyDescent="0.3"/>
  <cols>
    <col min="1" max="1" width="3" bestFit="1" customWidth="1"/>
    <col min="2" max="2" width="21.88671875" customWidth="1"/>
    <col min="4" max="4" width="22.5546875" customWidth="1"/>
    <col min="5" max="18" width="0" hidden="1" customWidth="1"/>
    <col min="22" max="22" width="13.33203125" customWidth="1"/>
  </cols>
  <sheetData>
    <row r="1" spans="1:27" ht="33.6" x14ac:dyDescent="0.3">
      <c r="F1" s="57" t="str">
        <f>+'1Salud'!F1</f>
        <v>PROGRAMA AÑO 2026</v>
      </c>
    </row>
    <row r="2" spans="1:27" ht="25.8" x14ac:dyDescent="0.5">
      <c r="D2" s="55" t="s">
        <v>26</v>
      </c>
      <c r="E2" s="55">
        <v>7</v>
      </c>
      <c r="F2" s="22" t="s">
        <v>25</v>
      </c>
      <c r="G2" s="22"/>
      <c r="H2" s="22"/>
      <c r="L2" s="22"/>
      <c r="M2" s="22"/>
      <c r="S2" s="150" t="s">
        <v>25</v>
      </c>
      <c r="T2" s="150"/>
    </row>
    <row r="3" spans="1:27" ht="18.600000000000001" thickBot="1" x14ac:dyDescent="0.4">
      <c r="D3" s="59" t="s">
        <v>121</v>
      </c>
      <c r="E3" s="58"/>
      <c r="F3" s="56" t="s">
        <v>98</v>
      </c>
      <c r="G3" s="56"/>
      <c r="H3" s="56"/>
      <c r="L3" s="56"/>
      <c r="M3" s="56"/>
      <c r="S3" s="147" t="s">
        <v>207</v>
      </c>
      <c r="T3" s="147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0</v>
      </c>
      <c r="D6" s="36" t="s">
        <v>97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0</v>
      </c>
    </row>
    <row r="7" spans="1:27" ht="57.6" x14ac:dyDescent="0.3">
      <c r="A7" s="137">
        <v>1</v>
      </c>
      <c r="B7" s="138" t="s">
        <v>8</v>
      </c>
      <c r="C7" s="42">
        <v>0</v>
      </c>
      <c r="D7" s="51" t="s">
        <v>98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21">
        <f>SUM(E7:P7)</f>
        <v>0</v>
      </c>
      <c r="R7" s="29">
        <f>+Q7-C7</f>
        <v>0</v>
      </c>
      <c r="S7" s="37"/>
      <c r="T7" s="37"/>
      <c r="V7" s="48"/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0</v>
      </c>
    </row>
    <row r="8" spans="1:27" ht="57.6" x14ac:dyDescent="0.3">
      <c r="A8" s="137">
        <v>2</v>
      </c>
      <c r="B8" s="139" t="s">
        <v>29</v>
      </c>
      <c r="C8" s="43">
        <v>0</v>
      </c>
      <c r="D8" s="51" t="s">
        <v>98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ht="86.4" x14ac:dyDescent="0.3">
      <c r="A9" s="137">
        <v>3</v>
      </c>
      <c r="B9" s="140" t="s">
        <v>79</v>
      </c>
      <c r="C9" s="43">
        <v>0</v>
      </c>
      <c r="D9" s="51" t="s">
        <v>98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 t="s">
        <v>169</v>
      </c>
      <c r="C24" s="50"/>
      <c r="D24" s="51" t="s">
        <v>98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 t="s">
        <v>188</v>
      </c>
      <c r="C25" s="50"/>
      <c r="D25" s="51" t="s">
        <v>98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0</v>
      </c>
      <c r="D32" s="36" t="s">
        <v>97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0</v>
      </c>
      <c r="S32" s="27">
        <f>SUM(S33:S51)</f>
        <v>0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0</v>
      </c>
      <c r="AB32" s="26">
        <f t="shared" si="12"/>
        <v>0</v>
      </c>
      <c r="AD32" s="92"/>
    </row>
    <row r="33" spans="1:30" x14ac:dyDescent="0.3">
      <c r="A33" s="94">
        <v>1</v>
      </c>
      <c r="B33" s="41"/>
      <c r="C33" s="42"/>
      <c r="D33" s="5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21">
        <f>SUM(E33:P33)</f>
        <v>0</v>
      </c>
      <c r="R33" s="29">
        <f>+Q33-C33</f>
        <v>0</v>
      </c>
      <c r="S33" s="37"/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0</v>
      </c>
      <c r="AB33">
        <f>IF(Q33&gt;0,1,0)</f>
        <v>0</v>
      </c>
      <c r="AC33">
        <f>+AA33+AB33</f>
        <v>0</v>
      </c>
      <c r="AD33" s="92">
        <f>IF(AC33=1,"Pendiente",IF(AC33=2,"Avance",0))</f>
        <v>0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139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44</v>
      </c>
      <c r="D86" s="121"/>
      <c r="E86" s="121"/>
      <c r="F86" s="121"/>
      <c r="G86" s="121"/>
      <c r="H86" s="121"/>
      <c r="I86" s="121"/>
      <c r="J86" s="8"/>
    </row>
    <row r="87" spans="1:30" x14ac:dyDescent="0.3">
      <c r="B87" s="16" t="s">
        <v>69</v>
      </c>
      <c r="C87" s="13" t="s">
        <v>51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s="131" t="s">
        <v>8</v>
      </c>
      <c r="D88" s="131"/>
      <c r="E88" s="131"/>
      <c r="F88" s="131"/>
      <c r="G88" s="131"/>
      <c r="H88" s="131"/>
      <c r="I88" s="131"/>
      <c r="J88" s="10"/>
    </row>
    <row r="89" spans="1:30" x14ac:dyDescent="0.3">
      <c r="B89" s="116" t="s">
        <v>69</v>
      </c>
      <c r="C89" s="114" t="s">
        <v>48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29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16" t="s">
        <v>69</v>
      </c>
      <c r="C91" s="114" t="s">
        <v>48</v>
      </c>
      <c r="D91" s="114"/>
      <c r="E91" s="114"/>
      <c r="F91" s="114"/>
      <c r="G91" s="114"/>
      <c r="H91" s="114"/>
      <c r="I91" s="114"/>
      <c r="J91" s="18"/>
    </row>
    <row r="92" spans="1:30" x14ac:dyDescent="0.3">
      <c r="B92">
        <v>4</v>
      </c>
      <c r="C92" s="131" t="s">
        <v>79</v>
      </c>
      <c r="D92" s="131"/>
      <c r="E92" s="131"/>
      <c r="F92" s="131"/>
      <c r="G92" s="131"/>
      <c r="H92" s="131"/>
      <c r="I92" s="131"/>
      <c r="J92" s="10"/>
    </row>
    <row r="93" spans="1:30" x14ac:dyDescent="0.3">
      <c r="B93" s="116" t="s">
        <v>69</v>
      </c>
      <c r="C93" s="114" t="s">
        <v>48</v>
      </c>
      <c r="D93" s="114"/>
      <c r="E93" s="114"/>
      <c r="F93" s="114"/>
      <c r="G93" s="114"/>
      <c r="H93" s="114"/>
      <c r="I93" s="114"/>
      <c r="J93" s="15"/>
    </row>
  </sheetData>
  <mergeCells count="7">
    <mergeCell ref="S3:T3"/>
    <mergeCell ref="S2:T2"/>
    <mergeCell ref="B23:C23"/>
    <mergeCell ref="B30:D30"/>
    <mergeCell ref="B57:C57"/>
    <mergeCell ref="B63:J63"/>
    <mergeCell ref="B77:C77"/>
  </mergeCells>
  <conditionalFormatting sqref="C53:P55">
    <cfRule type="cellIs" dxfId="103" priority="16" operator="greaterThan">
      <formula>0</formula>
    </cfRule>
  </conditionalFormatting>
  <conditionalFormatting sqref="E7:P21">
    <cfRule type="cellIs" dxfId="102" priority="24" operator="greaterThan">
      <formula>0</formula>
    </cfRule>
  </conditionalFormatting>
  <conditionalFormatting sqref="E24:P28">
    <cfRule type="cellIs" dxfId="101" priority="14" operator="greaterThan">
      <formula>0</formula>
    </cfRule>
  </conditionalFormatting>
  <conditionalFormatting sqref="E33:P47">
    <cfRule type="cellIs" dxfId="100" priority="21" operator="greaterThan">
      <formula>0</formula>
    </cfRule>
  </conditionalFormatting>
  <conditionalFormatting sqref="E49:P51">
    <cfRule type="cellIs" dxfId="99" priority="19" operator="greaterThan">
      <formula>0</formula>
    </cfRule>
  </conditionalFormatting>
  <conditionalFormatting sqref="E58:P62">
    <cfRule type="cellIs" dxfId="98" priority="7" operator="greaterThan">
      <formula>0</formula>
    </cfRule>
  </conditionalFormatting>
  <conditionalFormatting sqref="E66:P75">
    <cfRule type="cellIs" dxfId="97" priority="11" operator="greaterThan">
      <formula>0</formula>
    </cfRule>
  </conditionalFormatting>
  <conditionalFormatting sqref="E78:P82">
    <cfRule type="cellIs" dxfId="96" priority="3" operator="greaterThan">
      <formula>0</formula>
    </cfRule>
  </conditionalFormatting>
  <conditionalFormatting sqref="I22:P22">
    <cfRule type="cellIs" dxfId="95" priority="15" operator="greaterThan">
      <formula>0</formula>
    </cfRule>
  </conditionalFormatting>
  <conditionalFormatting sqref="I56:P56">
    <cfRule type="cellIs" dxfId="94" priority="8" operator="greaterThan">
      <formula>0</formula>
    </cfRule>
  </conditionalFormatting>
  <conditionalFormatting sqref="I76:P76">
    <cfRule type="cellIs" dxfId="93" priority="4" operator="greaterThan">
      <formula>0</formula>
    </cfRule>
  </conditionalFormatting>
  <conditionalFormatting sqref="S7:T21">
    <cfRule type="cellIs" dxfId="92" priority="22" operator="greaterThan">
      <formula>0</formula>
    </cfRule>
  </conditionalFormatting>
  <conditionalFormatting sqref="S24:T28">
    <cfRule type="cellIs" dxfId="91" priority="12" operator="greaterThan">
      <formula>0</formula>
    </cfRule>
  </conditionalFormatting>
  <conditionalFormatting sqref="S33:T47">
    <cfRule type="cellIs" dxfId="90" priority="17" operator="greaterThan">
      <formula>0</formula>
    </cfRule>
  </conditionalFormatting>
  <conditionalFormatting sqref="S49:T51">
    <cfRule type="cellIs" dxfId="89" priority="18" operator="greaterThan">
      <formula>0</formula>
    </cfRule>
  </conditionalFormatting>
  <conditionalFormatting sqref="S58:T62">
    <cfRule type="cellIs" dxfId="88" priority="5" operator="greaterThan">
      <formula>0</formula>
    </cfRule>
  </conditionalFormatting>
  <conditionalFormatting sqref="S66:T75">
    <cfRule type="cellIs" dxfId="87" priority="9" operator="greaterThan">
      <formula>0</formula>
    </cfRule>
  </conditionalFormatting>
  <conditionalFormatting sqref="S78:T82">
    <cfRule type="cellIs" dxfId="8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1"/>
  <sheetViews>
    <sheetView showGridLines="0" zoomScale="55" zoomScaleNormal="55" workbookViewId="0">
      <selection activeCell="D3" sqref="D3"/>
    </sheetView>
  </sheetViews>
  <sheetFormatPr baseColWidth="10" defaultRowHeight="14.4" x14ac:dyDescent="0.3"/>
  <cols>
    <col min="1" max="1" width="3" bestFit="1" customWidth="1"/>
    <col min="2" max="2" width="29.88671875" customWidth="1"/>
    <col min="3" max="3" width="14" customWidth="1"/>
    <col min="4" max="4" width="22.5546875" customWidth="1"/>
    <col min="5" max="5" width="13.5546875" hidden="1" customWidth="1"/>
    <col min="6" max="8" width="12.6640625" hidden="1" customWidth="1"/>
    <col min="9" max="9" width="12.5546875" hidden="1" customWidth="1"/>
    <col min="10" max="10" width="12.6640625" hidden="1" customWidth="1"/>
    <col min="11" max="11" width="14.5546875" hidden="1" customWidth="1"/>
    <col min="12" max="12" width="13" hidden="1" customWidth="1"/>
    <col min="13" max="13" width="12.5546875" hidden="1" customWidth="1"/>
    <col min="14" max="14" width="13.33203125" hidden="1" customWidth="1"/>
    <col min="15" max="15" width="12.88671875" hidden="1" customWidth="1"/>
    <col min="16" max="16" width="13.5546875" hidden="1" customWidth="1"/>
    <col min="17" max="17" width="14" hidden="1" customWidth="1"/>
    <col min="18" max="18" width="12.109375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4" t="s">
        <v>3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7" ht="18.600000000000001" thickBot="1" x14ac:dyDescent="0.4">
      <c r="C3" s="59" t="s">
        <v>121</v>
      </c>
      <c r="D3" s="58" t="s">
        <v>207</v>
      </c>
      <c r="E3" s="56" t="s">
        <v>98</v>
      </c>
      <c r="F3" s="56"/>
      <c r="K3" s="56"/>
      <c r="L3" s="56"/>
      <c r="M3" s="56"/>
      <c r="N3" s="56"/>
      <c r="O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SUM(C7:C21)</f>
        <v>585780100</v>
      </c>
      <c r="D6" s="36" t="s">
        <v>97</v>
      </c>
      <c r="E6" s="25">
        <f t="shared" ref="E6:P6" si="0">SUM(E7:E21)</f>
        <v>71980325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71980325</v>
      </c>
      <c r="R6" s="28">
        <f>+Q6-C6</f>
        <v>-513799775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155</v>
      </c>
      <c r="C7" s="42">
        <v>585780100</v>
      </c>
      <c r="D7" s="51" t="s">
        <v>156</v>
      </c>
      <c r="E7" s="136">
        <v>71980325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71980325</v>
      </c>
      <c r="R7" s="29">
        <f>+Q7-C7</f>
        <v>-513799775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130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124</v>
      </c>
      <c r="C23" s="142"/>
      <c r="D23" s="36" t="s">
        <v>97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129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123</v>
      </c>
      <c r="D31" s="36" t="s">
        <v>120</v>
      </c>
      <c r="E31" s="33" t="s">
        <v>82</v>
      </c>
      <c r="F31" s="33" t="s">
        <v>83</v>
      </c>
      <c r="G31" s="33" t="s">
        <v>84</v>
      </c>
      <c r="H31" s="33" t="s">
        <v>85</v>
      </c>
      <c r="I31" s="33" t="s">
        <v>86</v>
      </c>
      <c r="J31" s="33" t="s">
        <v>87</v>
      </c>
      <c r="K31" s="33" t="s">
        <v>88</v>
      </c>
      <c r="L31" s="33" t="s">
        <v>89</v>
      </c>
      <c r="M31" s="34" t="s">
        <v>90</v>
      </c>
      <c r="N31" s="34" t="s">
        <v>91</v>
      </c>
      <c r="O31" s="34" t="s">
        <v>92</v>
      </c>
      <c r="P31" s="34" t="s">
        <v>93</v>
      </c>
      <c r="Q31" s="68" t="s">
        <v>94</v>
      </c>
      <c r="R31" s="68" t="s">
        <v>95</v>
      </c>
      <c r="S31" s="36" t="s">
        <v>112</v>
      </c>
      <c r="T31" s="36" t="s">
        <v>113</v>
      </c>
      <c r="V31" s="47" t="s">
        <v>131</v>
      </c>
      <c r="W31" s="36" t="s">
        <v>46</v>
      </c>
      <c r="X31" s="36" t="s">
        <v>45</v>
      </c>
      <c r="Y31" s="36" t="s">
        <v>47</v>
      </c>
      <c r="Z31" s="36" t="s">
        <v>118</v>
      </c>
      <c r="AA31" s="36" t="s">
        <v>119</v>
      </c>
      <c r="AB31" s="36" t="s">
        <v>111</v>
      </c>
      <c r="AC31" s="36" t="s">
        <v>94</v>
      </c>
      <c r="AD31" s="92"/>
    </row>
    <row r="32" spans="1:30" ht="16.8" thickTop="1" thickBot="1" x14ac:dyDescent="0.35">
      <c r="A32" s="93"/>
      <c r="B32" s="47" t="s">
        <v>124</v>
      </c>
      <c r="C32" s="24">
        <f>SUM(C33:C51)</f>
        <v>585780100</v>
      </c>
      <c r="D32" s="36" t="s">
        <v>97</v>
      </c>
      <c r="E32" s="25">
        <f t="shared" ref="E32:P32" si="11">SUM(E33:E51)</f>
        <v>71980325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71980325</v>
      </c>
      <c r="R32" s="28">
        <f>+Q32-C32</f>
        <v>-513799775</v>
      </c>
      <c r="S32" s="27">
        <f>SUM(S33:S51)</f>
        <v>0</v>
      </c>
      <c r="T32" s="27">
        <f>SUM(T33:T51)</f>
        <v>0</v>
      </c>
      <c r="V32" s="47" t="s">
        <v>133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155</v>
      </c>
      <c r="C33" s="42">
        <v>585780100</v>
      </c>
      <c r="D33" s="51" t="s">
        <v>156</v>
      </c>
      <c r="E33" s="136">
        <v>71980325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71980325</v>
      </c>
      <c r="R33" s="29">
        <f>+Q33-C33</f>
        <v>-513799775</v>
      </c>
      <c r="S33" s="37" t="s">
        <v>183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132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125</v>
      </c>
      <c r="AD52" s="92"/>
    </row>
    <row r="53" spans="1:30" x14ac:dyDescent="0.3">
      <c r="A53" s="95">
        <v>1</v>
      </c>
      <c r="B53" s="31" t="s">
        <v>126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127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128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137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124</v>
      </c>
      <c r="C57" s="142"/>
      <c r="D57" s="36" t="s">
        <v>97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135</v>
      </c>
      <c r="C63" s="144"/>
      <c r="D63" s="144"/>
      <c r="E63" s="144"/>
      <c r="F63" s="144"/>
      <c r="G63" s="144"/>
      <c r="H63" s="144"/>
      <c r="I63" s="144"/>
      <c r="J63" s="144"/>
      <c r="K63" s="87" t="s">
        <v>136</v>
      </c>
      <c r="AD63" s="92"/>
    </row>
    <row r="64" spans="1:30" ht="22.8" thickTop="1" thickBot="1" x14ac:dyDescent="0.35">
      <c r="A64" s="91"/>
      <c r="C64" s="36" t="s">
        <v>134</v>
      </c>
      <c r="D64" s="36" t="s">
        <v>120</v>
      </c>
      <c r="E64" s="33" t="s">
        <v>82</v>
      </c>
      <c r="F64" s="33" t="s">
        <v>83</v>
      </c>
      <c r="G64" s="33" t="s">
        <v>84</v>
      </c>
      <c r="H64" s="33" t="s">
        <v>85</v>
      </c>
      <c r="I64" s="33" t="s">
        <v>86</v>
      </c>
      <c r="J64" s="33" t="s">
        <v>87</v>
      </c>
      <c r="K64" s="33" t="s">
        <v>88</v>
      </c>
      <c r="L64" s="33" t="s">
        <v>89</v>
      </c>
      <c r="M64" s="34" t="s">
        <v>90</v>
      </c>
      <c r="N64" s="34" t="s">
        <v>91</v>
      </c>
      <c r="O64" s="34" t="s">
        <v>92</v>
      </c>
      <c r="P64" s="34" t="s">
        <v>93</v>
      </c>
      <c r="Q64" s="68" t="s">
        <v>94</v>
      </c>
      <c r="R64" s="68" t="s">
        <v>95</v>
      </c>
      <c r="S64" s="36" t="s">
        <v>112</v>
      </c>
      <c r="T64" s="36" t="s">
        <v>113</v>
      </c>
      <c r="V64" s="47" t="s">
        <v>131</v>
      </c>
      <c r="W64" s="36" t="s">
        <v>114</v>
      </c>
      <c r="X64" s="36" t="s">
        <v>115</v>
      </c>
      <c r="Y64" s="36" t="s">
        <v>116</v>
      </c>
      <c r="Z64" s="36" t="s">
        <v>117</v>
      </c>
      <c r="AD64" s="92"/>
    </row>
    <row r="65" spans="1:30" ht="16.8" thickTop="1" thickBot="1" x14ac:dyDescent="0.35">
      <c r="A65" s="93"/>
      <c r="B65" s="47" t="s">
        <v>124</v>
      </c>
      <c r="C65" s="24">
        <f>SUM(C66:C84)</f>
        <v>0</v>
      </c>
      <c r="D65" s="36" t="s">
        <v>97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133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138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124</v>
      </c>
      <c r="C77" s="142"/>
      <c r="D77" s="36" t="s">
        <v>97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139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43</v>
      </c>
      <c r="D86" s="121"/>
      <c r="E86" s="121"/>
      <c r="F86" s="121"/>
      <c r="G86" s="121"/>
      <c r="H86" s="121"/>
      <c r="I86" s="117"/>
      <c r="J86" s="8"/>
    </row>
    <row r="87" spans="1:30" x14ac:dyDescent="0.3">
      <c r="B87" s="16" t="s">
        <v>69</v>
      </c>
      <c r="C87" s="13">
        <v>2023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132">
        <v>2</v>
      </c>
      <c r="C88" s="131" t="s">
        <v>6</v>
      </c>
      <c r="D88" s="127"/>
      <c r="E88" s="127"/>
      <c r="F88" s="127"/>
      <c r="G88" s="127"/>
      <c r="H88" s="127"/>
      <c r="I88" s="127"/>
      <c r="J88" s="10"/>
    </row>
    <row r="89" spans="1:30" x14ac:dyDescent="0.3">
      <c r="B89" s="116" t="s">
        <v>69</v>
      </c>
      <c r="C89" s="114" t="s">
        <v>48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31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6" t="s">
        <v>69</v>
      </c>
      <c r="C91" s="13" t="s">
        <v>52</v>
      </c>
      <c r="D91" s="13"/>
      <c r="E91" s="13"/>
      <c r="F91" s="13"/>
      <c r="G91" s="13"/>
      <c r="H91" s="13"/>
      <c r="I91" s="13"/>
      <c r="J91" s="18"/>
    </row>
  </sheetData>
  <mergeCells count="6">
    <mergeCell ref="D2:U2"/>
    <mergeCell ref="B23:C23"/>
    <mergeCell ref="B30:D30"/>
    <mergeCell ref="B57:C57"/>
    <mergeCell ref="B63:J63"/>
    <mergeCell ref="B77:C77"/>
  </mergeCells>
  <conditionalFormatting sqref="C53:P55">
    <cfRule type="cellIs" dxfId="85" priority="67" operator="greaterThan">
      <formula>0</formula>
    </cfRule>
  </conditionalFormatting>
  <conditionalFormatting sqref="E24:I24">
    <cfRule type="cellIs" dxfId="84" priority="46" operator="greaterThan">
      <formula>0</formula>
    </cfRule>
  </conditionalFormatting>
  <conditionalFormatting sqref="E7:P21">
    <cfRule type="cellIs" dxfId="83" priority="3" operator="greaterThan">
      <formula>0</formula>
    </cfRule>
  </conditionalFormatting>
  <conditionalFormatting sqref="E24:P28">
    <cfRule type="cellIs" dxfId="82" priority="65" operator="greaterThan">
      <formula>0</formula>
    </cfRule>
  </conditionalFormatting>
  <conditionalFormatting sqref="E33:P47">
    <cfRule type="cellIs" dxfId="81" priority="1" operator="greaterThan">
      <formula>0</formula>
    </cfRule>
  </conditionalFormatting>
  <conditionalFormatting sqref="E49:P51">
    <cfRule type="cellIs" dxfId="80" priority="70" operator="greaterThan">
      <formula>0</formula>
    </cfRule>
  </conditionalFormatting>
  <conditionalFormatting sqref="E58:P62">
    <cfRule type="cellIs" dxfId="79" priority="58" operator="greaterThan">
      <formula>0</formula>
    </cfRule>
  </conditionalFormatting>
  <conditionalFormatting sqref="E66:P75">
    <cfRule type="cellIs" dxfId="78" priority="62" operator="greaterThan">
      <formula>0</formula>
    </cfRule>
  </conditionalFormatting>
  <conditionalFormatting sqref="E78:P82">
    <cfRule type="cellIs" dxfId="77" priority="54" operator="greaterThan">
      <formula>0</formula>
    </cfRule>
  </conditionalFormatting>
  <conditionalFormatting sqref="I22:P22">
    <cfRule type="cellIs" dxfId="76" priority="66" operator="greaterThan">
      <formula>0</formula>
    </cfRule>
  </conditionalFormatting>
  <conditionalFormatting sqref="I56:P56">
    <cfRule type="cellIs" dxfId="75" priority="59" operator="greaterThan">
      <formula>0</formula>
    </cfRule>
  </conditionalFormatting>
  <conditionalFormatting sqref="I76:P76">
    <cfRule type="cellIs" dxfId="74" priority="55" operator="greaterThan">
      <formula>0</formula>
    </cfRule>
  </conditionalFormatting>
  <conditionalFormatting sqref="S7:T21">
    <cfRule type="cellIs" dxfId="73" priority="73" operator="greaterThan">
      <formula>0</formula>
    </cfRule>
  </conditionalFormatting>
  <conditionalFormatting sqref="S24:T28">
    <cfRule type="cellIs" dxfId="72" priority="63" operator="greaterThan">
      <formula>0</formula>
    </cfRule>
  </conditionalFormatting>
  <conditionalFormatting sqref="S33:T47">
    <cfRule type="cellIs" dxfId="71" priority="68" operator="greaterThan">
      <formula>0</formula>
    </cfRule>
  </conditionalFormatting>
  <conditionalFormatting sqref="S49:T51">
    <cfRule type="cellIs" dxfId="70" priority="69" operator="greaterThan">
      <formula>0</formula>
    </cfRule>
  </conditionalFormatting>
  <conditionalFormatting sqref="S58:T62">
    <cfRule type="cellIs" dxfId="69" priority="56" operator="greaterThan">
      <formula>0</formula>
    </cfRule>
  </conditionalFormatting>
  <conditionalFormatting sqref="S66:T75">
    <cfRule type="cellIs" dxfId="68" priority="60" operator="greaterThan">
      <formula>0</formula>
    </cfRule>
  </conditionalFormatting>
  <conditionalFormatting sqref="S78:T82">
    <cfRule type="cellIs" dxfId="67" priority="5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4"/>
  <sheetViews>
    <sheetView showGridLines="0" zoomScale="55" zoomScaleNormal="55" workbookViewId="0">
      <selection activeCell="AE16" sqref="AE16"/>
    </sheetView>
  </sheetViews>
  <sheetFormatPr baseColWidth="10" defaultRowHeight="14.4" x14ac:dyDescent="0.3"/>
  <cols>
    <col min="1" max="1" width="3" bestFit="1" customWidth="1"/>
    <col min="2" max="2" width="57.33203125" customWidth="1"/>
    <col min="3" max="3" width="16.109375" customWidth="1"/>
    <col min="4" max="4" width="15" customWidth="1"/>
    <col min="5" max="5" width="13.88671875" hidden="1" customWidth="1"/>
    <col min="6" max="6" width="13.5546875" hidden="1" customWidth="1"/>
    <col min="7" max="7" width="14" hidden="1" customWidth="1"/>
    <col min="8" max="8" width="13.5546875" hidden="1" customWidth="1"/>
    <col min="9" max="9" width="14" hidden="1" customWidth="1"/>
    <col min="10" max="10" width="13.5546875" hidden="1" customWidth="1"/>
    <col min="11" max="11" width="13.6640625" hidden="1" customWidth="1"/>
    <col min="12" max="12" width="14" hidden="1" customWidth="1"/>
    <col min="13" max="13" width="13.6640625" hidden="1" customWidth="1"/>
    <col min="14" max="14" width="16" hidden="1" customWidth="1"/>
    <col min="15" max="15" width="13.6640625" hidden="1" customWidth="1"/>
    <col min="16" max="16" width="15.88671875" hidden="1" customWidth="1"/>
    <col min="17" max="17" width="15.33203125" hidden="1" customWidth="1"/>
    <col min="18" max="18" width="14.109375" hidden="1" customWidth="1"/>
    <col min="22" max="22" width="13.33203125" customWidth="1"/>
  </cols>
  <sheetData>
    <row r="1" spans="1:27" ht="33.6" x14ac:dyDescent="0.3">
      <c r="E1" s="57" t="str">
        <f>+'1Salud'!F1</f>
        <v>PROGRAMA AÑO 2026</v>
      </c>
    </row>
    <row r="2" spans="1:27" ht="25.8" x14ac:dyDescent="0.5">
      <c r="C2" s="55" t="s">
        <v>26</v>
      </c>
      <c r="D2" s="151" t="s">
        <v>22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spans="1:27" ht="18.600000000000001" thickBot="1" x14ac:dyDescent="0.4">
      <c r="C3" s="59" t="s">
        <v>121</v>
      </c>
      <c r="D3" s="58" t="s">
        <v>208</v>
      </c>
      <c r="E3" s="56" t="s">
        <v>102</v>
      </c>
      <c r="F3" s="56"/>
      <c r="G3" s="56"/>
      <c r="L3" s="56"/>
      <c r="M3" s="56"/>
      <c r="N3" s="56"/>
      <c r="O3" s="56"/>
      <c r="P3" s="56"/>
    </row>
    <row r="4" spans="1:27" ht="24.6" thickTop="1" thickBot="1" x14ac:dyDescent="0.5">
      <c r="A4" s="63"/>
      <c r="B4" s="112" t="s">
        <v>122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123</v>
      </c>
      <c r="D5" s="36" t="s">
        <v>120</v>
      </c>
      <c r="E5" s="33" t="s">
        <v>82</v>
      </c>
      <c r="F5" s="33" t="s">
        <v>83</v>
      </c>
      <c r="G5" s="33" t="s">
        <v>84</v>
      </c>
      <c r="H5" s="33" t="s">
        <v>85</v>
      </c>
      <c r="I5" s="33" t="s">
        <v>86</v>
      </c>
      <c r="J5" s="33" t="s">
        <v>87</v>
      </c>
      <c r="K5" s="33" t="s">
        <v>88</v>
      </c>
      <c r="L5" s="33" t="s">
        <v>89</v>
      </c>
      <c r="M5" s="34" t="s">
        <v>90</v>
      </c>
      <c r="N5" s="34" t="s">
        <v>91</v>
      </c>
      <c r="O5" s="34" t="s">
        <v>92</v>
      </c>
      <c r="P5" s="34" t="s">
        <v>93</v>
      </c>
      <c r="Q5" s="68" t="s">
        <v>94</v>
      </c>
      <c r="R5" s="68" t="s">
        <v>95</v>
      </c>
      <c r="S5" s="36" t="s">
        <v>112</v>
      </c>
      <c r="T5" s="36" t="s">
        <v>113</v>
      </c>
      <c r="V5" s="47" t="s">
        <v>131</v>
      </c>
      <c r="W5" s="36" t="s">
        <v>46</v>
      </c>
      <c r="X5" s="36" t="s">
        <v>45</v>
      </c>
      <c r="Y5" s="36" t="s">
        <v>47</v>
      </c>
      <c r="Z5" s="36" t="s">
        <v>118</v>
      </c>
      <c r="AA5" s="69" t="s">
        <v>119</v>
      </c>
    </row>
    <row r="6" spans="1:27" ht="16.8" thickTop="1" thickBot="1" x14ac:dyDescent="0.35">
      <c r="A6" s="70"/>
      <c r="B6" s="47" t="s">
        <v>124</v>
      </c>
      <c r="C6" s="24">
        <f>SUM(C7:C19)</f>
        <v>3526574884</v>
      </c>
      <c r="D6" s="36" t="s">
        <v>97</v>
      </c>
      <c r="E6" s="25">
        <f t="shared" ref="E6:P6" si="0">SUM(E7:E19)</f>
        <v>44387250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44387250</v>
      </c>
      <c r="R6" s="28">
        <f>+Q6-C6</f>
        <v>-3482187634</v>
      </c>
      <c r="S6" s="27">
        <f>SUM(S7:S19)</f>
        <v>0</v>
      </c>
      <c r="T6" s="27">
        <f>SUM(T7:T19)</f>
        <v>0</v>
      </c>
      <c r="W6" s="26" t="e">
        <f>SUM(W7:W19)</f>
        <v>#REF!</v>
      </c>
      <c r="X6" s="26" t="e">
        <f>SUM(X7:X19)</f>
        <v>#REF!</v>
      </c>
      <c r="Y6" s="26" t="e">
        <f>SUM(Y7:Y19)</f>
        <v>#REF!</v>
      </c>
      <c r="Z6" s="26" t="e">
        <f>SUM(Z7:Z19)</f>
        <v>#REF!</v>
      </c>
      <c r="AA6" s="71">
        <f>SUM(AA7:AA19)</f>
        <v>7</v>
      </c>
    </row>
    <row r="7" spans="1:27" x14ac:dyDescent="0.3">
      <c r="A7" s="72">
        <v>1</v>
      </c>
      <c r="B7" s="41" t="s">
        <v>165</v>
      </c>
      <c r="C7" s="42">
        <v>754489177</v>
      </c>
      <c r="D7" s="51" t="s">
        <v>158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 t="shared" ref="Q7:Q19" si="1">SUM(E7:P7)</f>
        <v>0</v>
      </c>
      <c r="R7" s="29">
        <f>+Q7-C7</f>
        <v>-754489177</v>
      </c>
      <c r="S7" s="37"/>
      <c r="T7" s="37"/>
      <c r="V7" s="48" t="s">
        <v>45</v>
      </c>
      <c r="W7" t="e">
        <f>IF(V7=#REF!,Q7,0)</f>
        <v>#REF!</v>
      </c>
      <c r="X7" t="e">
        <f>IF(V7=#REF!,Q7,0)</f>
        <v>#REF!</v>
      </c>
      <c r="Y7" t="e">
        <f>IF(V7=#REF!,Q7,0)</f>
        <v>#REF!</v>
      </c>
      <c r="Z7" t="e">
        <f>IF(V7=#REF!,Q7,0)</f>
        <v>#REF!</v>
      </c>
      <c r="AA7" s="73">
        <f t="shared" ref="AA7:AA19" si="2">IF(C7&gt;0,1,0)</f>
        <v>1</v>
      </c>
    </row>
    <row r="8" spans="1:27" x14ac:dyDescent="0.3">
      <c r="A8" s="72">
        <v>2</v>
      </c>
      <c r="B8" s="41" t="s">
        <v>190</v>
      </c>
      <c r="C8" s="42">
        <v>450000000</v>
      </c>
      <c r="D8" s="51" t="s">
        <v>158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41">
        <v>0</v>
      </c>
      <c r="K8" s="41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si="1"/>
        <v>0</v>
      </c>
      <c r="R8" s="29">
        <f>+Q8-C8</f>
        <v>-450000000</v>
      </c>
      <c r="S8" s="37"/>
      <c r="T8" s="37"/>
      <c r="V8" s="48" t="s">
        <v>45</v>
      </c>
      <c r="AA8" s="73"/>
    </row>
    <row r="9" spans="1:27" x14ac:dyDescent="0.3">
      <c r="A9" s="72">
        <v>3</v>
      </c>
      <c r="B9" s="41" t="s">
        <v>191</v>
      </c>
      <c r="C9" s="42">
        <v>100000000</v>
      </c>
      <c r="D9" s="51" t="s">
        <v>158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41">
        <v>0</v>
      </c>
      <c r="K9" s="41">
        <v>0</v>
      </c>
      <c r="L9" s="136">
        <v>0</v>
      </c>
      <c r="M9" s="41">
        <v>0</v>
      </c>
      <c r="N9" s="41">
        <v>0</v>
      </c>
      <c r="O9" s="41">
        <v>0</v>
      </c>
      <c r="P9" s="41">
        <v>0</v>
      </c>
      <c r="Q9" s="21">
        <f t="shared" si="1"/>
        <v>0</v>
      </c>
      <c r="R9" s="29">
        <f t="shared" ref="R9:R19" si="3">+Q9-C9</f>
        <v>-100000000</v>
      </c>
      <c r="S9" s="37"/>
      <c r="T9" s="37"/>
      <c r="V9" s="48" t="s">
        <v>45</v>
      </c>
      <c r="W9" t="e">
        <f>IF(V9=#REF!,Q9,0)</f>
        <v>#REF!</v>
      </c>
      <c r="X9" t="e">
        <f>IF(V9=#REF!,Q9,0)</f>
        <v>#REF!</v>
      </c>
      <c r="Y9" t="e">
        <f>IF(V9=#REF!,Q9,0)</f>
        <v>#REF!</v>
      </c>
      <c r="Z9" t="e">
        <f>IF(V9=#REF!,Q9,0)</f>
        <v>#REF!</v>
      </c>
      <c r="AA9" s="73">
        <f t="shared" si="2"/>
        <v>1</v>
      </c>
    </row>
    <row r="10" spans="1:27" x14ac:dyDescent="0.3">
      <c r="A10" s="72">
        <v>4</v>
      </c>
      <c r="B10" s="41" t="s">
        <v>192</v>
      </c>
      <c r="C10" s="42">
        <v>200000000</v>
      </c>
      <c r="D10" s="51" t="s">
        <v>158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41">
        <v>0</v>
      </c>
      <c r="K10" s="136">
        <v>0</v>
      </c>
      <c r="L10" s="136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1"/>
        <v>0</v>
      </c>
      <c r="R10" s="29">
        <f t="shared" si="3"/>
        <v>-200000000</v>
      </c>
      <c r="S10" s="37"/>
      <c r="T10" s="37"/>
      <c r="V10" s="48" t="s">
        <v>45</v>
      </c>
      <c r="W10" t="e">
        <f>IF(V10=#REF!,Q10,0)</f>
        <v>#REF!</v>
      </c>
      <c r="X10" t="e">
        <f>IF(V10=#REF!,Q10,0)</f>
        <v>#REF!</v>
      </c>
      <c r="Y10" t="e">
        <f>IF(V10=#REF!,Q10,0)</f>
        <v>#REF!</v>
      </c>
      <c r="Z10" t="e">
        <f>IF(V10=#REF!,Q10,0)</f>
        <v>#REF!</v>
      </c>
      <c r="AA10" s="73">
        <f t="shared" si="2"/>
        <v>1</v>
      </c>
    </row>
    <row r="11" spans="1:27" x14ac:dyDescent="0.3">
      <c r="A11" s="72">
        <v>5</v>
      </c>
      <c r="B11" s="41" t="s">
        <v>193</v>
      </c>
      <c r="C11" s="42">
        <v>940827917</v>
      </c>
      <c r="D11" s="51" t="s">
        <v>158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41">
        <v>0</v>
      </c>
      <c r="K11" s="136">
        <v>0</v>
      </c>
      <c r="L11" s="136">
        <v>0</v>
      </c>
      <c r="M11" s="41">
        <v>0</v>
      </c>
      <c r="N11" s="41">
        <v>0</v>
      </c>
      <c r="O11" s="41">
        <v>0</v>
      </c>
      <c r="P11" s="136">
        <v>0</v>
      </c>
      <c r="Q11" s="21">
        <f t="shared" si="1"/>
        <v>0</v>
      </c>
      <c r="R11" s="29">
        <f t="shared" si="3"/>
        <v>-940827917</v>
      </c>
      <c r="S11" s="37"/>
      <c r="T11" s="37"/>
      <c r="V11" s="48" t="s">
        <v>45</v>
      </c>
      <c r="W11" t="e">
        <f>IF(V11=#REF!,Q11,0)</f>
        <v>#REF!</v>
      </c>
      <c r="X11" t="e">
        <f>IF(V11=#REF!,Q11,0)</f>
        <v>#REF!</v>
      </c>
      <c r="Y11" t="e">
        <f>IF(V11=#REF!,Q11,0)</f>
        <v>#REF!</v>
      </c>
      <c r="Z11" t="e">
        <f>IF(V11=#REF!,Q11,0)</f>
        <v>#REF!</v>
      </c>
      <c r="AA11" s="73">
        <f t="shared" si="2"/>
        <v>1</v>
      </c>
    </row>
    <row r="12" spans="1:27" x14ac:dyDescent="0.3">
      <c r="A12" s="72">
        <v>6</v>
      </c>
      <c r="B12" s="41" t="s">
        <v>194</v>
      </c>
      <c r="C12" s="42">
        <v>350000000</v>
      </c>
      <c r="D12" s="51" t="s">
        <v>158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41">
        <v>0</v>
      </c>
      <c r="K12" s="41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21">
        <f t="shared" si="1"/>
        <v>0</v>
      </c>
      <c r="R12" s="29">
        <f t="shared" si="3"/>
        <v>-350000000</v>
      </c>
      <c r="S12" s="37"/>
      <c r="T12" s="37"/>
      <c r="V12" s="48" t="s">
        <v>45</v>
      </c>
      <c r="AA12" s="73">
        <f t="shared" si="2"/>
        <v>1</v>
      </c>
    </row>
    <row r="13" spans="1:27" x14ac:dyDescent="0.3">
      <c r="A13" s="72">
        <v>7</v>
      </c>
      <c r="B13" s="41" t="s">
        <v>189</v>
      </c>
      <c r="C13" s="43">
        <v>350000000</v>
      </c>
      <c r="D13" s="51" t="s">
        <v>158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41">
        <v>0</v>
      </c>
      <c r="K13" s="41">
        <v>0</v>
      </c>
      <c r="L13" s="136">
        <v>0</v>
      </c>
      <c r="M13" s="41">
        <v>0</v>
      </c>
      <c r="N13" s="136">
        <v>0</v>
      </c>
      <c r="O13" s="136">
        <v>0</v>
      </c>
      <c r="P13" s="136">
        <v>0</v>
      </c>
      <c r="Q13" s="21">
        <f t="shared" si="1"/>
        <v>0</v>
      </c>
      <c r="R13" s="29">
        <f t="shared" si="3"/>
        <v>-350000000</v>
      </c>
      <c r="S13" s="37"/>
      <c r="T13" s="37"/>
      <c r="V13" s="48" t="s">
        <v>46</v>
      </c>
      <c r="W13" t="e">
        <f>IF(V13=#REF!,Q13,0)</f>
        <v>#REF!</v>
      </c>
      <c r="X13" t="e">
        <f>IF(V13=#REF!,Q13,0)</f>
        <v>#REF!</v>
      </c>
      <c r="Y13" t="e">
        <f>IF(V13=#REF!,Q13,0)</f>
        <v>#REF!</v>
      </c>
      <c r="Z13" t="e">
        <f>IF(V13=#REF!,Q13,0)</f>
        <v>#REF!</v>
      </c>
      <c r="AA13" s="73">
        <f t="shared" si="2"/>
        <v>1</v>
      </c>
    </row>
    <row r="14" spans="1:27" x14ac:dyDescent="0.3">
      <c r="A14" s="72">
        <v>8</v>
      </c>
      <c r="B14" s="41" t="s">
        <v>195</v>
      </c>
      <c r="C14" s="43">
        <v>381257790</v>
      </c>
      <c r="D14" s="51" t="s">
        <v>158</v>
      </c>
      <c r="E14" s="136">
        <v>44387250</v>
      </c>
      <c r="F14" s="136">
        <v>0</v>
      </c>
      <c r="G14" s="136">
        <v>0</v>
      </c>
      <c r="H14" s="136">
        <v>0</v>
      </c>
      <c r="I14" s="136">
        <v>0</v>
      </c>
      <c r="J14" s="41">
        <v>0</v>
      </c>
      <c r="K14" s="41">
        <v>0</v>
      </c>
      <c r="L14" s="136">
        <v>0</v>
      </c>
      <c r="M14" s="41">
        <v>0</v>
      </c>
      <c r="N14" s="136">
        <v>0</v>
      </c>
      <c r="O14" s="136">
        <v>0</v>
      </c>
      <c r="P14" s="136">
        <v>0</v>
      </c>
      <c r="Q14" s="21">
        <f t="shared" si="1"/>
        <v>44387250</v>
      </c>
      <c r="R14" s="29">
        <f t="shared" si="3"/>
        <v>-336870540</v>
      </c>
      <c r="S14" s="37"/>
      <c r="T14" s="37"/>
      <c r="V14" s="48"/>
      <c r="W14" t="e">
        <f>IF(V14=#REF!,Q14,0)</f>
        <v>#REF!</v>
      </c>
      <c r="X14" t="e">
        <f>IF(V14=#REF!,Q14,0)</f>
        <v>#REF!</v>
      </c>
      <c r="Y14" t="e">
        <f>IF(V14=#REF!,Q14,0)</f>
        <v>#REF!</v>
      </c>
      <c r="Z14" t="e">
        <f>IF(V14=#REF!,Q14,0)</f>
        <v>#REF!</v>
      </c>
      <c r="AA14" s="73">
        <f t="shared" si="2"/>
        <v>1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1"/>
        <v>0</v>
      </c>
      <c r="R15" s="29">
        <f t="shared" si="3"/>
        <v>0</v>
      </c>
      <c r="S15" s="37"/>
      <c r="T15" s="37"/>
      <c r="V15" s="48"/>
      <c r="W15" t="e">
        <f>IF(V15=#REF!,Q15,0)</f>
        <v>#REF!</v>
      </c>
      <c r="X15" t="e">
        <f>IF(V15=#REF!,Q15,0)</f>
        <v>#REF!</v>
      </c>
      <c r="Y15" t="e">
        <f>IF(V15=#REF!,Q15,0)</f>
        <v>#REF!</v>
      </c>
      <c r="Z15" t="e">
        <f>IF(V15=#REF!,Q15,0)</f>
        <v>#REF!</v>
      </c>
      <c r="AA15" s="73">
        <f t="shared" si="2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1"/>
        <v>0</v>
      </c>
      <c r="R16" s="29">
        <f t="shared" si="3"/>
        <v>0</v>
      </c>
      <c r="S16" s="37"/>
      <c r="T16" s="37"/>
      <c r="V16" s="48"/>
      <c r="W16" t="e">
        <f>IF(V16=#REF!,Q16,0)</f>
        <v>#REF!</v>
      </c>
      <c r="X16" t="e">
        <f>IF(V16=#REF!,Q16,0)</f>
        <v>#REF!</v>
      </c>
      <c r="Y16" t="e">
        <f>IF(V16=#REF!,Q16,0)</f>
        <v>#REF!</v>
      </c>
      <c r="Z16" t="e">
        <f>IF(V16=#REF!,Q16,0)</f>
        <v>#REF!</v>
      </c>
      <c r="AA16" s="73">
        <f t="shared" si="2"/>
        <v>0</v>
      </c>
    </row>
    <row r="17" spans="1:27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1"/>
        <v>0</v>
      </c>
      <c r="R17" s="29">
        <f t="shared" si="3"/>
        <v>0</v>
      </c>
      <c r="S17" s="37"/>
      <c r="T17" s="37"/>
      <c r="V17" s="48"/>
      <c r="W17" t="e">
        <f>IF(V17=#REF!,Q17,0)</f>
        <v>#REF!</v>
      </c>
      <c r="X17" t="e">
        <f>IF(V17=#REF!,Q17,0)</f>
        <v>#REF!</v>
      </c>
      <c r="Y17" t="e">
        <f>IF(V17=#REF!,Q17,0)</f>
        <v>#REF!</v>
      </c>
      <c r="Z17" t="e">
        <f>IF(V17=#REF!,Q17,0)</f>
        <v>#REF!</v>
      </c>
      <c r="AA17" s="73">
        <f t="shared" si="2"/>
        <v>0</v>
      </c>
    </row>
    <row r="18" spans="1:27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"/>
        <v>0</v>
      </c>
      <c r="R18" s="29">
        <f t="shared" si="3"/>
        <v>0</v>
      </c>
      <c r="S18" s="37"/>
      <c r="T18" s="37"/>
      <c r="V18" s="48"/>
      <c r="W18" t="e">
        <f>IF(V18=#REF!,Q18,0)</f>
        <v>#REF!</v>
      </c>
      <c r="X18" t="e">
        <f>IF(V18=#REF!,Q18,0)</f>
        <v>#REF!</v>
      </c>
      <c r="Y18" t="e">
        <f>IF(V18=#REF!,Q18,0)</f>
        <v>#REF!</v>
      </c>
      <c r="Z18" t="e">
        <f>IF(V18=#REF!,Q18,0)</f>
        <v>#REF!</v>
      </c>
      <c r="AA18" s="73">
        <f t="shared" si="2"/>
        <v>0</v>
      </c>
    </row>
    <row r="19" spans="1:27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"/>
        <v>0</v>
      </c>
      <c r="R19" s="29">
        <f t="shared" si="3"/>
        <v>0</v>
      </c>
      <c r="S19" s="37"/>
      <c r="T19" s="37"/>
      <c r="V19" s="48"/>
      <c r="W19" t="e">
        <f>IF(V19=#REF!,Q19,0)</f>
        <v>#REF!</v>
      </c>
      <c r="X19" t="e">
        <f>IF(V19=#REF!,Q19,0)</f>
        <v>#REF!</v>
      </c>
      <c r="Y19" t="e">
        <f>IF(V19=#REF!,Q19,0)</f>
        <v>#REF!</v>
      </c>
      <c r="Z19" t="e">
        <f>IF(V19=#REF!,Q19,0)</f>
        <v>#REF!</v>
      </c>
      <c r="AA19" s="73">
        <f t="shared" si="2"/>
        <v>0</v>
      </c>
    </row>
    <row r="20" spans="1:27" ht="15" thickBot="1" x14ac:dyDescent="0.35">
      <c r="A20" s="67"/>
      <c r="B20" s="30" t="s">
        <v>130</v>
      </c>
      <c r="C20" s="30"/>
      <c r="D20" s="30"/>
      <c r="E20" s="30"/>
      <c r="F20" s="30"/>
      <c r="AA20" s="73"/>
    </row>
    <row r="21" spans="1:27" ht="15" thickTop="1" x14ac:dyDescent="0.3">
      <c r="A21" s="67"/>
      <c r="B21" s="141" t="s">
        <v>124</v>
      </c>
      <c r="C21" s="142"/>
      <c r="D21" s="36" t="s">
        <v>97</v>
      </c>
      <c r="E21" s="35">
        <f t="shared" ref="E21:P21" si="4">SUM(E22:E33)</f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>SUM(Q22:Q33)</f>
        <v>0</v>
      </c>
      <c r="R21" s="29"/>
      <c r="S21" s="35">
        <f>SUM(S22:S33)</f>
        <v>0</v>
      </c>
      <c r="T21" s="35">
        <f>SUM(T22:T33)</f>
        <v>0</v>
      </c>
      <c r="AA21" s="73"/>
    </row>
    <row r="22" spans="1:27" x14ac:dyDescent="0.3">
      <c r="A22" s="74">
        <v>1</v>
      </c>
      <c r="B22" s="41"/>
      <c r="C22" s="42"/>
      <c r="D22" s="51"/>
      <c r="E22" s="136"/>
      <c r="F22" s="136"/>
      <c r="G22" s="136"/>
      <c r="H22" s="136"/>
      <c r="I22" s="136"/>
      <c r="J22" s="41"/>
      <c r="K22" s="41"/>
      <c r="L22" s="41"/>
      <c r="M22" s="41"/>
      <c r="N22" s="41"/>
      <c r="O22" s="41"/>
      <c r="P22" s="41"/>
      <c r="Q22" s="23">
        <f t="shared" ref="Q22:Q30" si="5">SUM(E22:P22)</f>
        <v>0</v>
      </c>
      <c r="R22" s="29">
        <f t="shared" ref="R22:R33" si="6">+Q22-C22</f>
        <v>0</v>
      </c>
      <c r="S22" s="20"/>
      <c r="T22" s="20"/>
      <c r="AA22" s="73"/>
    </row>
    <row r="23" spans="1:27" x14ac:dyDescent="0.3">
      <c r="A23" s="74">
        <v>2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 t="shared" si="5"/>
        <v>0</v>
      </c>
      <c r="R23" s="29">
        <f t="shared" si="6"/>
        <v>0</v>
      </c>
      <c r="S23" s="20"/>
      <c r="T23" s="20"/>
      <c r="AA23" s="73"/>
    </row>
    <row r="24" spans="1:27" x14ac:dyDescent="0.3">
      <c r="A24" s="74">
        <v>3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si="5"/>
        <v>0</v>
      </c>
      <c r="R24" s="29">
        <f t="shared" si="6"/>
        <v>0</v>
      </c>
      <c r="S24" s="20"/>
      <c r="T24" s="20"/>
      <c r="AA24" s="73"/>
    </row>
    <row r="25" spans="1:27" x14ac:dyDescent="0.3">
      <c r="A25" s="74">
        <v>4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5"/>
        <v>0</v>
      </c>
      <c r="R25" s="29">
        <f t="shared" si="6"/>
        <v>0</v>
      </c>
      <c r="S25" s="20"/>
      <c r="T25" s="20"/>
      <c r="AA25" s="73"/>
    </row>
    <row r="26" spans="1:27" x14ac:dyDescent="0.3">
      <c r="A26" s="74">
        <v>5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5"/>
        <v>0</v>
      </c>
      <c r="R26" s="29">
        <f t="shared" si="6"/>
        <v>0</v>
      </c>
      <c r="S26" s="20"/>
      <c r="T26" s="20"/>
      <c r="AA26" s="73"/>
    </row>
    <row r="27" spans="1:27" x14ac:dyDescent="0.3">
      <c r="A27" s="74">
        <v>6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5"/>
        <v>0</v>
      </c>
      <c r="R27" s="29">
        <f t="shared" si="6"/>
        <v>0</v>
      </c>
      <c r="S27" s="20"/>
      <c r="T27" s="20"/>
      <c r="AA27" s="73"/>
    </row>
    <row r="28" spans="1:27" x14ac:dyDescent="0.3">
      <c r="A28" s="74">
        <v>7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5"/>
        <v>0</v>
      </c>
      <c r="R28" s="29">
        <f t="shared" si="6"/>
        <v>0</v>
      </c>
      <c r="S28" s="20"/>
      <c r="T28" s="20"/>
      <c r="AA28" s="73"/>
    </row>
    <row r="29" spans="1:27" x14ac:dyDescent="0.3">
      <c r="A29" s="74">
        <v>8</v>
      </c>
      <c r="B29" s="41"/>
      <c r="C29" s="43"/>
      <c r="D29" s="51"/>
      <c r="E29" s="136"/>
      <c r="F29" s="136"/>
      <c r="G29" s="136"/>
      <c r="H29" s="136"/>
      <c r="I29" s="136"/>
      <c r="J29" s="41"/>
      <c r="K29" s="41"/>
      <c r="L29" s="41"/>
      <c r="M29" s="41"/>
      <c r="N29" s="41"/>
      <c r="O29" s="41"/>
      <c r="P29" s="41"/>
      <c r="Q29" s="23">
        <f t="shared" si="5"/>
        <v>0</v>
      </c>
      <c r="R29" s="29">
        <f t="shared" si="6"/>
        <v>0</v>
      </c>
      <c r="S29" s="20"/>
      <c r="T29" s="20"/>
      <c r="AA29" s="73"/>
    </row>
    <row r="30" spans="1:27" x14ac:dyDescent="0.3">
      <c r="A30" s="74">
        <v>9</v>
      </c>
      <c r="B30" s="41"/>
      <c r="C30" s="43"/>
      <c r="D30" s="51"/>
      <c r="E30" s="136"/>
      <c r="F30" s="136"/>
      <c r="G30" s="136"/>
      <c r="H30" s="136"/>
      <c r="I30" s="136"/>
      <c r="J30" s="41"/>
      <c r="K30" s="41"/>
      <c r="L30" s="41"/>
      <c r="M30" s="41"/>
      <c r="N30" s="41"/>
      <c r="O30" s="41"/>
      <c r="P30" s="41"/>
      <c r="Q30" s="23">
        <f t="shared" si="5"/>
        <v>0</v>
      </c>
      <c r="R30" s="29">
        <f t="shared" si="6"/>
        <v>0</v>
      </c>
      <c r="S30" s="20"/>
      <c r="T30" s="20"/>
      <c r="AA30" s="73"/>
    </row>
    <row r="31" spans="1:27" x14ac:dyDescent="0.3">
      <c r="A31" s="74">
        <v>10</v>
      </c>
      <c r="B31" s="41"/>
      <c r="C31" s="43"/>
      <c r="D31" s="51"/>
      <c r="E31" s="136"/>
      <c r="F31" s="136"/>
      <c r="G31" s="136"/>
      <c r="H31" s="136"/>
      <c r="I31" s="136"/>
      <c r="J31" s="41"/>
      <c r="K31" s="41"/>
      <c r="L31" s="41"/>
      <c r="M31" s="41"/>
      <c r="N31" s="41"/>
      <c r="O31" s="41"/>
      <c r="P31" s="41"/>
      <c r="Q31" s="23">
        <f t="shared" ref="Q31:Q33" si="7">SUM(E31:P31)</f>
        <v>0</v>
      </c>
      <c r="R31" s="29">
        <f t="shared" si="6"/>
        <v>0</v>
      </c>
      <c r="S31" s="20"/>
      <c r="T31" s="20"/>
      <c r="AA31" s="73"/>
    </row>
    <row r="32" spans="1:27" x14ac:dyDescent="0.3">
      <c r="A32" s="74">
        <v>11</v>
      </c>
      <c r="B32" s="41"/>
      <c r="C32" s="43"/>
      <c r="D32" s="51"/>
      <c r="E32" s="136"/>
      <c r="F32" s="136"/>
      <c r="G32" s="136"/>
      <c r="H32" s="136"/>
      <c r="I32" s="136"/>
      <c r="J32" s="41"/>
      <c r="K32" s="41"/>
      <c r="L32" s="41"/>
      <c r="M32" s="41"/>
      <c r="N32" s="41"/>
      <c r="O32" s="41"/>
      <c r="P32" s="41"/>
      <c r="Q32" s="23">
        <f t="shared" si="7"/>
        <v>0</v>
      </c>
      <c r="R32" s="29">
        <f t="shared" si="6"/>
        <v>0</v>
      </c>
      <c r="S32" s="20"/>
      <c r="T32" s="20"/>
      <c r="AA32" s="73"/>
    </row>
    <row r="33" spans="1:30" ht="15" thickBot="1" x14ac:dyDescent="0.35">
      <c r="A33" s="75">
        <v>12</v>
      </c>
      <c r="B33" s="135"/>
      <c r="C33" s="43"/>
      <c r="D33" s="51"/>
      <c r="E33" s="136"/>
      <c r="F33" s="136"/>
      <c r="G33" s="136"/>
      <c r="H33" s="136"/>
      <c r="I33" s="136"/>
      <c r="J33" s="79"/>
      <c r="K33" s="79"/>
      <c r="L33" s="79"/>
      <c r="M33" s="79"/>
      <c r="N33" s="79"/>
      <c r="O33" s="79"/>
      <c r="P33" s="79"/>
      <c r="Q33" s="80">
        <f t="shared" si="7"/>
        <v>0</v>
      </c>
      <c r="R33" s="29">
        <f t="shared" si="6"/>
        <v>0</v>
      </c>
      <c r="S33" s="82"/>
      <c r="T33" s="82"/>
      <c r="U33" s="83"/>
      <c r="V33" s="83"/>
      <c r="W33" s="83"/>
      <c r="X33" s="83"/>
      <c r="Y33" s="83"/>
      <c r="Z33" s="83"/>
      <c r="AA33" s="84"/>
    </row>
    <row r="34" spans="1:30" ht="15.6" thickTop="1" thickBot="1" x14ac:dyDescent="0.35"/>
    <row r="35" spans="1:30" ht="24.6" thickTop="1" thickBot="1" x14ac:dyDescent="0.5">
      <c r="A35" s="88"/>
      <c r="B35" s="143" t="s">
        <v>129</v>
      </c>
      <c r="C35" s="143"/>
      <c r="D35" s="143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</row>
    <row r="36" spans="1:30" ht="22.8" thickTop="1" thickBot="1" x14ac:dyDescent="0.35">
      <c r="A36" s="91"/>
      <c r="C36" s="36" t="s">
        <v>123</v>
      </c>
      <c r="D36" s="36" t="s">
        <v>120</v>
      </c>
      <c r="E36" s="33" t="s">
        <v>82</v>
      </c>
      <c r="F36" s="33" t="s">
        <v>83</v>
      </c>
      <c r="G36" s="33" t="s">
        <v>84</v>
      </c>
      <c r="H36" s="33" t="s">
        <v>85</v>
      </c>
      <c r="I36" s="33" t="s">
        <v>86</v>
      </c>
      <c r="J36" s="33" t="s">
        <v>87</v>
      </c>
      <c r="K36" s="33" t="s">
        <v>88</v>
      </c>
      <c r="L36" s="33" t="s">
        <v>89</v>
      </c>
      <c r="M36" s="34" t="s">
        <v>90</v>
      </c>
      <c r="N36" s="34" t="s">
        <v>91</v>
      </c>
      <c r="O36" s="34" t="s">
        <v>92</v>
      </c>
      <c r="P36" s="34" t="s">
        <v>93</v>
      </c>
      <c r="Q36" s="68" t="s">
        <v>94</v>
      </c>
      <c r="R36" s="68" t="s">
        <v>95</v>
      </c>
      <c r="S36" s="36" t="s">
        <v>112</v>
      </c>
      <c r="T36" s="36" t="s">
        <v>113</v>
      </c>
      <c r="V36" s="47" t="s">
        <v>131</v>
      </c>
      <c r="W36" s="36" t="s">
        <v>46</v>
      </c>
      <c r="X36" s="36" t="s">
        <v>45</v>
      </c>
      <c r="Y36" s="36" t="s">
        <v>47</v>
      </c>
      <c r="Z36" s="36" t="s">
        <v>118</v>
      </c>
      <c r="AA36" s="36" t="s">
        <v>119</v>
      </c>
      <c r="AB36" s="36" t="s">
        <v>111</v>
      </c>
      <c r="AC36" s="36" t="s">
        <v>94</v>
      </c>
      <c r="AD36" s="92"/>
    </row>
    <row r="37" spans="1:30" ht="16.8" thickTop="1" thickBot="1" x14ac:dyDescent="0.35">
      <c r="A37" s="93"/>
      <c r="B37" s="47" t="s">
        <v>124</v>
      </c>
      <c r="C37" s="24">
        <f>SUM(C38:C48)</f>
        <v>3548841977</v>
      </c>
      <c r="D37" s="36" t="s">
        <v>97</v>
      </c>
      <c r="E37" s="25">
        <f t="shared" ref="E37:P37" si="8">SUM(E38:E52)</f>
        <v>44387250</v>
      </c>
      <c r="F37" s="25">
        <f t="shared" si="8"/>
        <v>0</v>
      </c>
      <c r="G37" s="25">
        <f t="shared" si="8"/>
        <v>0</v>
      </c>
      <c r="H37" s="25">
        <f t="shared" si="8"/>
        <v>0</v>
      </c>
      <c r="I37" s="25">
        <f t="shared" si="8"/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25">
        <f t="shared" si="8"/>
        <v>0</v>
      </c>
      <c r="P37" s="25">
        <f t="shared" si="8"/>
        <v>0</v>
      </c>
      <c r="Q37" s="27">
        <f>SUM(E37:P37)</f>
        <v>44387250</v>
      </c>
      <c r="R37" s="28">
        <f>+Q37-C37</f>
        <v>-3504454727</v>
      </c>
      <c r="S37" s="27">
        <f>SUM(S38:S52)</f>
        <v>0</v>
      </c>
      <c r="T37" s="27">
        <f>SUM(T38:T52)</f>
        <v>0</v>
      </c>
      <c r="V37" s="47" t="s">
        <v>133</v>
      </c>
      <c r="W37" s="26" t="e">
        <f t="shared" ref="W37:AB37" si="9">SUM(W38:W48)</f>
        <v>#REF!</v>
      </c>
      <c r="X37" s="26" t="e">
        <f t="shared" si="9"/>
        <v>#REF!</v>
      </c>
      <c r="Y37" s="26" t="e">
        <f t="shared" si="9"/>
        <v>#REF!</v>
      </c>
      <c r="Z37" s="26" t="e">
        <f t="shared" si="9"/>
        <v>#REF!</v>
      </c>
      <c r="AA37" s="26">
        <f t="shared" si="9"/>
        <v>8</v>
      </c>
      <c r="AB37" s="26">
        <f t="shared" si="9"/>
        <v>1</v>
      </c>
      <c r="AD37" s="92"/>
    </row>
    <row r="38" spans="1:30" x14ac:dyDescent="0.3">
      <c r="A38" s="94">
        <v>1</v>
      </c>
      <c r="B38" s="41" t="s">
        <v>165</v>
      </c>
      <c r="C38" s="42">
        <v>754489177</v>
      </c>
      <c r="D38" s="51" t="s">
        <v>158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21">
        <f>SUM(E38:P38)</f>
        <v>0</v>
      </c>
      <c r="R38" s="29">
        <f>+Q38-C38</f>
        <v>-754489177</v>
      </c>
      <c r="S38" s="37" t="s">
        <v>181</v>
      </c>
      <c r="T38" s="37"/>
      <c r="V38" s="48"/>
      <c r="W38" t="e">
        <f>IF(V38=#REF!,Q38,0)</f>
        <v>#REF!</v>
      </c>
      <c r="X38" t="e">
        <f>IF(V38=#REF!,Q38,0)</f>
        <v>#REF!</v>
      </c>
      <c r="Y38" t="e">
        <f>IF(V38=#REF!,Q38,0)</f>
        <v>#REF!</v>
      </c>
      <c r="Z38" t="e">
        <f>IF(V38=#REF!,Q38,0)</f>
        <v>#REF!</v>
      </c>
      <c r="AA38">
        <f>IF(C38&gt;0,1,0)</f>
        <v>1</v>
      </c>
      <c r="AB38">
        <f>IF(Q38&gt;0,1,0)</f>
        <v>0</v>
      </c>
      <c r="AC38">
        <f>+AA38+AB38</f>
        <v>1</v>
      </c>
      <c r="AD38" s="92" t="str">
        <f>IF(AC38=1,"Pendiente",IF(AC38=2,"Avance",0))</f>
        <v>Pendiente</v>
      </c>
    </row>
    <row r="39" spans="1:30" x14ac:dyDescent="0.3">
      <c r="A39" s="94">
        <v>2</v>
      </c>
      <c r="B39" s="41" t="s">
        <v>190</v>
      </c>
      <c r="C39" s="42">
        <v>450000000</v>
      </c>
      <c r="D39" s="51" t="s">
        <v>158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41">
        <v>0</v>
      </c>
      <c r="K39" s="41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21">
        <f>SUM(E39:P39)</f>
        <v>0</v>
      </c>
      <c r="R39" s="29">
        <f>+Q39-C39</f>
        <v>-450000000</v>
      </c>
      <c r="S39" s="37" t="s">
        <v>180</v>
      </c>
      <c r="T39" s="37"/>
      <c r="V39" s="48"/>
      <c r="W39" t="e">
        <f>IF(V39=#REF!,Q39,0)</f>
        <v>#REF!</v>
      </c>
      <c r="X39" t="e">
        <f>IF(V39=#REF!,Q39,0)</f>
        <v>#REF!</v>
      </c>
      <c r="Y39" t="e">
        <f>IF(V39=#REF!,Q39,0)</f>
        <v>#REF!</v>
      </c>
      <c r="Z39" t="e">
        <f>IF(V39=#REF!,Q39,0)</f>
        <v>#REF!</v>
      </c>
      <c r="AA39">
        <f t="shared" ref="AA39:AA48" si="10">IF(C39&gt;0,1,0)</f>
        <v>1</v>
      </c>
      <c r="AB39">
        <f t="shared" ref="AB39:AB48" si="11">IF(Q39&gt;0,1,0)</f>
        <v>0</v>
      </c>
      <c r="AC39">
        <f t="shared" ref="AC39:AC48" si="12">+AA39+AB39</f>
        <v>1</v>
      </c>
      <c r="AD39" s="92" t="str">
        <f t="shared" ref="AD39:AD48" si="13">IF(AC39=1,"Pendiente",IF(AC39=2,"Avance",0))</f>
        <v>Pendiente</v>
      </c>
    </row>
    <row r="40" spans="1:30" x14ac:dyDescent="0.3">
      <c r="A40" s="94">
        <v>3</v>
      </c>
      <c r="B40" s="41" t="s">
        <v>191</v>
      </c>
      <c r="C40" s="42">
        <v>100000000</v>
      </c>
      <c r="D40" s="51" t="s">
        <v>158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41">
        <v>0</v>
      </c>
      <c r="K40" s="41">
        <v>0</v>
      </c>
      <c r="L40" s="136">
        <v>0</v>
      </c>
      <c r="M40" s="41">
        <v>0</v>
      </c>
      <c r="N40" s="41">
        <v>0</v>
      </c>
      <c r="O40" s="41">
        <v>0</v>
      </c>
      <c r="P40" s="41">
        <v>0</v>
      </c>
      <c r="Q40" s="21">
        <f t="shared" ref="Q40:Q48" si="14">SUM(E40:P40)</f>
        <v>0</v>
      </c>
      <c r="R40" s="29">
        <f>+Q40-C40</f>
        <v>-100000000</v>
      </c>
      <c r="S40" s="37" t="s">
        <v>180</v>
      </c>
      <c r="T40" s="37"/>
      <c r="V40" s="48"/>
      <c r="W40" t="e">
        <f>IF(V40=#REF!,Q40,0)</f>
        <v>#REF!</v>
      </c>
      <c r="X40" t="e">
        <f>IF(V40=#REF!,Q40,0)</f>
        <v>#REF!</v>
      </c>
      <c r="Y40" t="e">
        <f>IF(V40=#REF!,Q40,0)</f>
        <v>#REF!</v>
      </c>
      <c r="Z40" t="e">
        <f>IF(V40=#REF!,Q40,0)</f>
        <v>#REF!</v>
      </c>
      <c r="AA40">
        <f t="shared" si="10"/>
        <v>1</v>
      </c>
      <c r="AB40">
        <f t="shared" si="11"/>
        <v>0</v>
      </c>
      <c r="AC40">
        <f t="shared" si="12"/>
        <v>1</v>
      </c>
      <c r="AD40" s="92" t="str">
        <f t="shared" si="13"/>
        <v>Pendiente</v>
      </c>
    </row>
    <row r="41" spans="1:30" x14ac:dyDescent="0.3">
      <c r="A41" s="94">
        <v>4</v>
      </c>
      <c r="B41" s="41" t="s">
        <v>192</v>
      </c>
      <c r="C41" s="42">
        <v>200000000</v>
      </c>
      <c r="D41" s="51" t="s">
        <v>158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41">
        <v>0</v>
      </c>
      <c r="K41" s="136">
        <v>0</v>
      </c>
      <c r="L41" s="136">
        <v>0</v>
      </c>
      <c r="M41" s="41">
        <v>0</v>
      </c>
      <c r="N41" s="41">
        <v>0</v>
      </c>
      <c r="O41" s="41">
        <v>0</v>
      </c>
      <c r="P41" s="41">
        <v>0</v>
      </c>
      <c r="Q41" s="21">
        <f t="shared" si="14"/>
        <v>0</v>
      </c>
      <c r="R41" s="29">
        <f t="shared" ref="R41:R48" si="15">+Q41-C41</f>
        <v>-200000000</v>
      </c>
      <c r="S41" s="37" t="s">
        <v>180</v>
      </c>
      <c r="T41" s="37"/>
      <c r="V41" s="48"/>
      <c r="W41" t="e">
        <f>IF(V41=#REF!,Q41,0)</f>
        <v>#REF!</v>
      </c>
      <c r="X41" t="e">
        <f>IF(V41=#REF!,Q41,0)</f>
        <v>#REF!</v>
      </c>
      <c r="Y41" t="e">
        <f>IF(V41=#REF!,Q41,0)</f>
        <v>#REF!</v>
      </c>
      <c r="Z41" t="e">
        <f>IF(V41=#REF!,Q41,0)</f>
        <v>#REF!</v>
      </c>
      <c r="AA41">
        <f t="shared" si="10"/>
        <v>1</v>
      </c>
      <c r="AB41">
        <f t="shared" si="11"/>
        <v>0</v>
      </c>
      <c r="AC41">
        <f t="shared" si="12"/>
        <v>1</v>
      </c>
      <c r="AD41" s="92" t="str">
        <f t="shared" si="13"/>
        <v>Pendiente</v>
      </c>
    </row>
    <row r="42" spans="1:30" x14ac:dyDescent="0.3">
      <c r="A42" s="94">
        <v>5</v>
      </c>
      <c r="B42" s="41" t="s">
        <v>193</v>
      </c>
      <c r="C42" s="42">
        <v>940827917</v>
      </c>
      <c r="D42" s="51" t="s">
        <v>158</v>
      </c>
      <c r="E42" s="136">
        <v>0</v>
      </c>
      <c r="F42" s="136">
        <v>0</v>
      </c>
      <c r="G42" s="136">
        <v>0</v>
      </c>
      <c r="H42" s="136">
        <v>0</v>
      </c>
      <c r="I42" s="136">
        <v>0</v>
      </c>
      <c r="J42" s="41">
        <v>0</v>
      </c>
      <c r="K42" s="136">
        <v>0</v>
      </c>
      <c r="L42" s="136">
        <v>0</v>
      </c>
      <c r="M42" s="41">
        <v>0</v>
      </c>
      <c r="N42" s="41">
        <v>0</v>
      </c>
      <c r="O42" s="41">
        <v>0</v>
      </c>
      <c r="P42" s="136">
        <v>0</v>
      </c>
      <c r="Q42" s="21">
        <f t="shared" si="14"/>
        <v>0</v>
      </c>
      <c r="R42" s="29">
        <f t="shared" si="15"/>
        <v>-940827917</v>
      </c>
      <c r="S42" s="37" t="s">
        <v>198</v>
      </c>
      <c r="T42" s="37"/>
      <c r="V42" s="48"/>
      <c r="W42" t="e">
        <f>IF(V42=#REF!,Q42,0)</f>
        <v>#REF!</v>
      </c>
      <c r="X42" t="e">
        <f>IF(V42=#REF!,Q42,0)</f>
        <v>#REF!</v>
      </c>
      <c r="Y42" t="e">
        <f>IF(V42=#REF!,Q42,0)</f>
        <v>#REF!</v>
      </c>
      <c r="Z42" t="e">
        <f>IF(V42=#REF!,Q42,0)</f>
        <v>#REF!</v>
      </c>
      <c r="AA42">
        <f t="shared" si="10"/>
        <v>1</v>
      </c>
      <c r="AB42">
        <f t="shared" si="11"/>
        <v>0</v>
      </c>
      <c r="AC42">
        <f t="shared" si="12"/>
        <v>1</v>
      </c>
      <c r="AD42" s="92" t="str">
        <f t="shared" si="13"/>
        <v>Pendiente</v>
      </c>
    </row>
    <row r="43" spans="1:30" x14ac:dyDescent="0.3">
      <c r="A43" s="94">
        <v>6</v>
      </c>
      <c r="B43" s="41" t="s">
        <v>194</v>
      </c>
      <c r="C43" s="42">
        <v>350000000</v>
      </c>
      <c r="D43" s="51" t="s">
        <v>158</v>
      </c>
      <c r="E43" s="136">
        <v>0</v>
      </c>
      <c r="F43" s="136">
        <v>0</v>
      </c>
      <c r="G43" s="136">
        <v>0</v>
      </c>
      <c r="H43" s="136">
        <v>0</v>
      </c>
      <c r="I43" s="136">
        <v>0</v>
      </c>
      <c r="J43" s="41">
        <v>0</v>
      </c>
      <c r="K43" s="41">
        <v>0</v>
      </c>
      <c r="L43" s="136">
        <v>0</v>
      </c>
      <c r="M43" s="136">
        <v>0</v>
      </c>
      <c r="N43" s="136">
        <v>0</v>
      </c>
      <c r="O43" s="136">
        <v>0</v>
      </c>
      <c r="P43" s="136">
        <v>0</v>
      </c>
      <c r="Q43" s="21">
        <f>SUM(E43:P43)</f>
        <v>0</v>
      </c>
      <c r="R43" s="29">
        <f t="shared" si="15"/>
        <v>-350000000</v>
      </c>
      <c r="S43" s="37" t="s">
        <v>197</v>
      </c>
      <c r="T43" s="37"/>
      <c r="V43" s="48"/>
      <c r="W43" t="e">
        <f>IF(V43=#REF!,Q43,0)</f>
        <v>#REF!</v>
      </c>
      <c r="X43" t="e">
        <f>IF(V43=#REF!,Q43,0)</f>
        <v>#REF!</v>
      </c>
      <c r="Y43" t="e">
        <f>IF(V43=#REF!,Q43,0)</f>
        <v>#REF!</v>
      </c>
      <c r="Z43" t="e">
        <f>IF(V43=#REF!,Q43,0)</f>
        <v>#REF!</v>
      </c>
      <c r="AA43">
        <f t="shared" si="10"/>
        <v>1</v>
      </c>
      <c r="AB43">
        <f t="shared" si="11"/>
        <v>0</v>
      </c>
      <c r="AC43">
        <f t="shared" si="12"/>
        <v>1</v>
      </c>
      <c r="AD43" s="92" t="str">
        <f t="shared" si="13"/>
        <v>Pendiente</v>
      </c>
    </row>
    <row r="44" spans="1:30" x14ac:dyDescent="0.3">
      <c r="A44" s="94">
        <v>7</v>
      </c>
      <c r="B44" s="41" t="s">
        <v>189</v>
      </c>
      <c r="C44" s="43">
        <v>350000000</v>
      </c>
      <c r="D44" s="51" t="s">
        <v>158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41">
        <v>0</v>
      </c>
      <c r="K44" s="41">
        <v>0</v>
      </c>
      <c r="L44" s="136">
        <v>0</v>
      </c>
      <c r="M44" s="41">
        <v>0</v>
      </c>
      <c r="N44" s="136">
        <v>0</v>
      </c>
      <c r="O44" s="136">
        <v>0</v>
      </c>
      <c r="P44" s="136">
        <v>0</v>
      </c>
      <c r="Q44" s="21">
        <f t="shared" si="14"/>
        <v>0</v>
      </c>
      <c r="R44" s="29">
        <f t="shared" si="15"/>
        <v>-350000000</v>
      </c>
      <c r="S44" s="37" t="s">
        <v>199</v>
      </c>
      <c r="T44" s="37"/>
      <c r="V44" s="48"/>
      <c r="W44" t="e">
        <f>IF(V44=#REF!,Q44,0)</f>
        <v>#REF!</v>
      </c>
      <c r="X44" t="e">
        <f>IF(V44=#REF!,Q44,0)</f>
        <v>#REF!</v>
      </c>
      <c r="Y44" t="e">
        <f>IF(V44=#REF!,Q44,0)</f>
        <v>#REF!</v>
      </c>
      <c r="Z44" t="e">
        <f>IF(V44=#REF!,Q44,0)</f>
        <v>#REF!</v>
      </c>
      <c r="AA44">
        <f t="shared" si="10"/>
        <v>1</v>
      </c>
      <c r="AB44">
        <f t="shared" si="11"/>
        <v>0</v>
      </c>
      <c r="AC44">
        <f t="shared" si="12"/>
        <v>1</v>
      </c>
      <c r="AD44" s="92" t="str">
        <f t="shared" si="13"/>
        <v>Pendiente</v>
      </c>
    </row>
    <row r="45" spans="1:30" x14ac:dyDescent="0.3">
      <c r="A45" s="94">
        <v>8</v>
      </c>
      <c r="B45" s="41" t="s">
        <v>195</v>
      </c>
      <c r="C45" s="43">
        <v>403524883</v>
      </c>
      <c r="D45" s="51" t="s">
        <v>158</v>
      </c>
      <c r="E45" s="136">
        <v>44387250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  <c r="Q45" s="21">
        <f t="shared" si="14"/>
        <v>44387250</v>
      </c>
      <c r="R45" s="29">
        <f t="shared" si="15"/>
        <v>-359137633</v>
      </c>
      <c r="S45" s="37" t="s">
        <v>196</v>
      </c>
      <c r="T45" s="37"/>
      <c r="V45" s="48"/>
      <c r="W45" t="e">
        <f>IF(V45=#REF!,Q45,0)</f>
        <v>#REF!</v>
      </c>
      <c r="X45" t="e">
        <f>IF(V45=#REF!,Q45,0)</f>
        <v>#REF!</v>
      </c>
      <c r="Y45" t="e">
        <f>IF(V45=#REF!,Q45,0)</f>
        <v>#REF!</v>
      </c>
      <c r="Z45" t="e">
        <f>IF(V45=#REF!,Q45,0)</f>
        <v>#REF!</v>
      </c>
      <c r="AA45">
        <f t="shared" si="10"/>
        <v>1</v>
      </c>
      <c r="AB45">
        <f t="shared" si="11"/>
        <v>1</v>
      </c>
      <c r="AC45">
        <f t="shared" si="12"/>
        <v>2</v>
      </c>
      <c r="AD45" s="92" t="str">
        <f t="shared" si="13"/>
        <v>Avance</v>
      </c>
    </row>
    <row r="46" spans="1:30" x14ac:dyDescent="0.3">
      <c r="A46" s="94">
        <v>9</v>
      </c>
      <c r="B46" s="135"/>
      <c r="C46" s="43"/>
      <c r="D46" s="51"/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136">
        <v>0</v>
      </c>
      <c r="Q46" s="21">
        <f t="shared" si="14"/>
        <v>0</v>
      </c>
      <c r="R46" s="29">
        <f t="shared" si="15"/>
        <v>0</v>
      </c>
      <c r="S46" s="37"/>
      <c r="T46" s="37"/>
      <c r="V46" s="48"/>
      <c r="W46" t="e">
        <f>IF(V46=#REF!,Q46,0)</f>
        <v>#REF!</v>
      </c>
      <c r="X46" t="e">
        <f>IF(V46=#REF!,Q46,0)</f>
        <v>#REF!</v>
      </c>
      <c r="Y46" t="e">
        <f>IF(V46=#REF!,Q46,0)</f>
        <v>#REF!</v>
      </c>
      <c r="Z46" t="e">
        <f>IF(V46=#REF!,Q46,0)</f>
        <v>#REF!</v>
      </c>
      <c r="AA46">
        <f t="shared" si="10"/>
        <v>0</v>
      </c>
      <c r="AB46">
        <f t="shared" si="11"/>
        <v>0</v>
      </c>
      <c r="AC46">
        <f t="shared" si="12"/>
        <v>0</v>
      </c>
      <c r="AD46" s="92">
        <f t="shared" si="13"/>
        <v>0</v>
      </c>
    </row>
    <row r="47" spans="1:30" x14ac:dyDescent="0.3">
      <c r="A47" s="94">
        <v>10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15"/>
        <v>0</v>
      </c>
      <c r="S47" s="37"/>
      <c r="T47" s="37"/>
      <c r="V47" s="48"/>
      <c r="W47" t="e">
        <f>IF(V47=#REF!,Q47,0)</f>
        <v>#REF!</v>
      </c>
      <c r="X47" t="e">
        <f>IF(V47=#REF!,Q47,0)</f>
        <v>#REF!</v>
      </c>
      <c r="Y47" t="e">
        <f>IF(V47=#REF!,Q47,0)</f>
        <v>#REF!</v>
      </c>
      <c r="Z47" t="e">
        <f>IF(V47=#REF!,Q47,0)</f>
        <v>#REF!</v>
      </c>
      <c r="AA47">
        <f t="shared" si="10"/>
        <v>0</v>
      </c>
      <c r="AB47">
        <f t="shared" si="11"/>
        <v>0</v>
      </c>
      <c r="AC47">
        <f t="shared" si="12"/>
        <v>0</v>
      </c>
      <c r="AD47" s="92">
        <f t="shared" si="13"/>
        <v>0</v>
      </c>
    </row>
    <row r="48" spans="1:30" x14ac:dyDescent="0.3">
      <c r="A48" s="94">
        <v>11</v>
      </c>
      <c r="B48" s="41"/>
      <c r="C48" s="43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14"/>
        <v>0</v>
      </c>
      <c r="R48" s="29">
        <f t="shared" si="15"/>
        <v>0</v>
      </c>
      <c r="S48" s="37"/>
      <c r="T48" s="37"/>
      <c r="V48" s="48"/>
      <c r="W48" t="e">
        <f>IF(V48=#REF!,Q48,0)</f>
        <v>#REF!</v>
      </c>
      <c r="X48" t="e">
        <f>IF(V48=#REF!,Q48,0)</f>
        <v>#REF!</v>
      </c>
      <c r="Y48" t="e">
        <f>IF(V48=#REF!,Q48,0)</f>
        <v>#REF!</v>
      </c>
      <c r="Z48" t="e">
        <f>IF(V48=#REF!,Q48,0)</f>
        <v>#REF!</v>
      </c>
      <c r="AA48">
        <f t="shared" si="10"/>
        <v>0</v>
      </c>
      <c r="AB48">
        <f t="shared" si="11"/>
        <v>0</v>
      </c>
      <c r="AC48">
        <f t="shared" si="12"/>
        <v>0</v>
      </c>
      <c r="AD48" s="92">
        <f t="shared" si="13"/>
        <v>0</v>
      </c>
    </row>
    <row r="49" spans="1:30" x14ac:dyDescent="0.3">
      <c r="A49" s="91"/>
      <c r="B49" s="85" t="s">
        <v>132</v>
      </c>
      <c r="C49" s="86"/>
      <c r="AD49" s="92"/>
    </row>
    <row r="50" spans="1:30" x14ac:dyDescent="0.3">
      <c r="A50" s="95">
        <v>1</v>
      </c>
      <c r="B50" s="31"/>
      <c r="C50" s="32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21">
        <f t="shared" ref="Q50:Q52" si="16">SUM(E50:P50)</f>
        <v>0</v>
      </c>
      <c r="R50" s="40"/>
      <c r="S50" s="39"/>
      <c r="T50" s="39"/>
      <c r="V50" s="48"/>
      <c r="W50" t="e">
        <f>IF(V50=#REF!,Q50,0)</f>
        <v>#REF!</v>
      </c>
      <c r="X50" t="e">
        <f>IF(V50=#REF!,Q50,0)</f>
        <v>#REF!</v>
      </c>
      <c r="Y50" t="e">
        <f>IF(V50=#REF!,Q50,0)</f>
        <v>#REF!</v>
      </c>
      <c r="Z50" t="e">
        <f>IF(V50=#REF!,Q50,0)</f>
        <v>#REF!</v>
      </c>
      <c r="AA50">
        <f t="shared" ref="AA50:AA52" si="17">IF(C50&gt;0,1,0)</f>
        <v>0</v>
      </c>
      <c r="AB50">
        <f t="shared" ref="AB50:AB52" si="18">IF(Q50&gt;0,1,0)</f>
        <v>0</v>
      </c>
      <c r="AC50">
        <f t="shared" ref="AC50:AC52" si="19">+AA50+AB50</f>
        <v>0</v>
      </c>
      <c r="AD50" s="92">
        <f t="shared" ref="AD50:AD52" si="20">IF(AC50=1,"Pendiente",IF(AC50=2,"Avance",0))</f>
        <v>0</v>
      </c>
    </row>
    <row r="51" spans="1:30" x14ac:dyDescent="0.3">
      <c r="A51" s="95">
        <v>2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16"/>
        <v>0</v>
      </c>
      <c r="R51" s="29"/>
      <c r="S51" s="38"/>
      <c r="T51" s="38"/>
      <c r="V51" s="48"/>
      <c r="W51" t="e">
        <f>IF(V51=#REF!,Q51,0)</f>
        <v>#REF!</v>
      </c>
      <c r="X51" t="e">
        <f>IF(V51=#REF!,Q51,0)</f>
        <v>#REF!</v>
      </c>
      <c r="Y51" t="e">
        <f>IF(V51=#REF!,Q51,0)</f>
        <v>#REF!</v>
      </c>
      <c r="Z51" t="e">
        <f>IF(V51=#REF!,Q51,0)</f>
        <v>#REF!</v>
      </c>
      <c r="AA51">
        <f t="shared" si="17"/>
        <v>0</v>
      </c>
      <c r="AB51">
        <f t="shared" si="18"/>
        <v>0</v>
      </c>
      <c r="AC51">
        <f t="shared" si="19"/>
        <v>0</v>
      </c>
      <c r="AD51" s="92">
        <f t="shared" si="20"/>
        <v>0</v>
      </c>
    </row>
    <row r="52" spans="1:30" x14ac:dyDescent="0.3">
      <c r="A52" s="95">
        <v>3</v>
      </c>
      <c r="B52" s="31"/>
      <c r="C52" s="32"/>
      <c r="D52" s="5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6"/>
      <c r="Q52" s="21">
        <f t="shared" si="16"/>
        <v>0</v>
      </c>
      <c r="R52" s="29"/>
      <c r="S52" s="38"/>
      <c r="T52" s="38"/>
      <c r="V52" s="48"/>
      <c r="W52" t="e">
        <f>IF(V52=#REF!,Q52,0)</f>
        <v>#REF!</v>
      </c>
      <c r="X52" t="e">
        <f>IF(V52=#REF!,Q52,0)</f>
        <v>#REF!</v>
      </c>
      <c r="Y52" t="e">
        <f>IF(V52=#REF!,Q52,0)</f>
        <v>#REF!</v>
      </c>
      <c r="Z52" t="e">
        <f>IF(V52=#REF!,Q52,0)</f>
        <v>#REF!</v>
      </c>
      <c r="AA52">
        <f t="shared" si="17"/>
        <v>0</v>
      </c>
      <c r="AB52">
        <f t="shared" si="18"/>
        <v>0</v>
      </c>
      <c r="AC52">
        <f t="shared" si="19"/>
        <v>0</v>
      </c>
      <c r="AD52" s="92">
        <f t="shared" si="20"/>
        <v>0</v>
      </c>
    </row>
    <row r="53" spans="1:30" x14ac:dyDescent="0.3">
      <c r="A53" s="91"/>
      <c r="B53" s="85" t="s">
        <v>125</v>
      </c>
      <c r="AD53" s="92"/>
    </row>
    <row r="54" spans="1:30" x14ac:dyDescent="0.3">
      <c r="A54" s="95">
        <v>1</v>
      </c>
      <c r="B54" s="31" t="s">
        <v>126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2</v>
      </c>
      <c r="B55" s="31" t="s">
        <v>127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x14ac:dyDescent="0.3">
      <c r="A56" s="95">
        <v>3</v>
      </c>
      <c r="B56" s="31" t="s">
        <v>128</v>
      </c>
      <c r="C56" s="54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  <c r="AD56" s="92"/>
    </row>
    <row r="57" spans="1:30" ht="15" thickBot="1" x14ac:dyDescent="0.35">
      <c r="A57" s="91"/>
      <c r="B57" s="30" t="s">
        <v>137</v>
      </c>
      <c r="C57" s="30"/>
      <c r="D57" s="30"/>
      <c r="E57" s="30"/>
      <c r="F57" s="30"/>
      <c r="AD57" s="92"/>
    </row>
    <row r="58" spans="1:30" ht="15" thickTop="1" x14ac:dyDescent="0.3">
      <c r="A58" s="91"/>
      <c r="B58" s="141" t="s">
        <v>124</v>
      </c>
      <c r="C58" s="142"/>
      <c r="D58" s="36" t="s">
        <v>97</v>
      </c>
      <c r="E58" s="35">
        <f t="shared" ref="E58:P58" si="21">SUM(E59:E63)</f>
        <v>0</v>
      </c>
      <c r="F58" s="35">
        <f t="shared" si="21"/>
        <v>0</v>
      </c>
      <c r="G58" s="35">
        <f t="shared" si="21"/>
        <v>0</v>
      </c>
      <c r="H58" s="35">
        <f t="shared" si="21"/>
        <v>0</v>
      </c>
      <c r="I58" s="35">
        <f t="shared" si="21"/>
        <v>0</v>
      </c>
      <c r="J58" s="35">
        <f t="shared" si="21"/>
        <v>0</v>
      </c>
      <c r="K58" s="35">
        <f t="shared" si="21"/>
        <v>0</v>
      </c>
      <c r="L58" s="35">
        <f t="shared" si="21"/>
        <v>0</v>
      </c>
      <c r="M58" s="35">
        <f t="shared" si="21"/>
        <v>0</v>
      </c>
      <c r="N58" s="35">
        <f t="shared" si="21"/>
        <v>0</v>
      </c>
      <c r="O58" s="35">
        <f t="shared" si="21"/>
        <v>0</v>
      </c>
      <c r="P58" s="35">
        <f t="shared" si="21"/>
        <v>0</v>
      </c>
      <c r="Q58" s="35">
        <f>SUM(Q59:Q63)</f>
        <v>0</v>
      </c>
      <c r="R58" s="29"/>
      <c r="S58" s="35">
        <f>SUM(S59:S63)</f>
        <v>0</v>
      </c>
      <c r="T58" s="35">
        <f>SUM(T59:T63)</f>
        <v>0</v>
      </c>
      <c r="AD58" s="92"/>
    </row>
    <row r="59" spans="1:30" x14ac:dyDescent="0.3">
      <c r="A59" s="95">
        <v>1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>SUM(E59:P59)</f>
        <v>0</v>
      </c>
      <c r="R59" s="29"/>
      <c r="S59" s="20"/>
      <c r="T59" s="20"/>
      <c r="AD59" s="92"/>
    </row>
    <row r="60" spans="1:30" x14ac:dyDescent="0.3">
      <c r="A60" s="95">
        <v>2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ref="Q60:Q63" si="22">SUM(E60:P60)</f>
        <v>0</v>
      </c>
      <c r="R60" s="29"/>
      <c r="S60" s="20"/>
      <c r="T60" s="20"/>
      <c r="AD60" s="92"/>
    </row>
    <row r="61" spans="1:30" x14ac:dyDescent="0.3">
      <c r="A61" s="95">
        <v>3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22"/>
        <v>0</v>
      </c>
      <c r="R61" s="29"/>
      <c r="S61" s="20"/>
      <c r="T61" s="20"/>
      <c r="AD61" s="92"/>
    </row>
    <row r="62" spans="1:30" x14ac:dyDescent="0.3">
      <c r="A62" s="95">
        <v>4</v>
      </c>
      <c r="B62" s="49"/>
      <c r="C62" s="50"/>
      <c r="D62" s="5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23">
        <f t="shared" si="22"/>
        <v>0</v>
      </c>
      <c r="R62" s="29"/>
      <c r="S62" s="20"/>
      <c r="T62" s="20"/>
      <c r="AD62" s="92"/>
    </row>
    <row r="63" spans="1:30" x14ac:dyDescent="0.3">
      <c r="A63" s="106">
        <v>5</v>
      </c>
      <c r="B63" s="107"/>
      <c r="C63" s="108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23">
        <f t="shared" si="22"/>
        <v>0</v>
      </c>
      <c r="R63" s="29"/>
      <c r="S63" s="111"/>
      <c r="T63" s="111"/>
      <c r="AD63" s="92"/>
    </row>
    <row r="64" spans="1:30" ht="24" thickBot="1" x14ac:dyDescent="0.5">
      <c r="A64" s="91"/>
      <c r="B64" s="144" t="s">
        <v>135</v>
      </c>
      <c r="C64" s="144"/>
      <c r="D64" s="144"/>
      <c r="E64" s="144"/>
      <c r="F64" s="144"/>
      <c r="G64" s="144"/>
      <c r="H64" s="144"/>
      <c r="I64" s="144"/>
      <c r="J64" s="144"/>
      <c r="K64" s="87" t="s">
        <v>136</v>
      </c>
      <c r="AD64" s="92"/>
    </row>
    <row r="65" spans="1:30" ht="22.8" thickTop="1" thickBot="1" x14ac:dyDescent="0.35">
      <c r="A65" s="91"/>
      <c r="C65" s="36" t="s">
        <v>134</v>
      </c>
      <c r="D65" s="36" t="s">
        <v>120</v>
      </c>
      <c r="E65" s="33" t="s">
        <v>82</v>
      </c>
      <c r="F65" s="33" t="s">
        <v>83</v>
      </c>
      <c r="G65" s="33" t="s">
        <v>84</v>
      </c>
      <c r="H65" s="33" t="s">
        <v>85</v>
      </c>
      <c r="I65" s="33" t="s">
        <v>86</v>
      </c>
      <c r="J65" s="33" t="s">
        <v>87</v>
      </c>
      <c r="K65" s="33" t="s">
        <v>88</v>
      </c>
      <c r="L65" s="33" t="s">
        <v>89</v>
      </c>
      <c r="M65" s="34" t="s">
        <v>90</v>
      </c>
      <c r="N65" s="34" t="s">
        <v>91</v>
      </c>
      <c r="O65" s="34" t="s">
        <v>92</v>
      </c>
      <c r="P65" s="34" t="s">
        <v>93</v>
      </c>
      <c r="Q65" s="68" t="s">
        <v>94</v>
      </c>
      <c r="R65" s="68" t="s">
        <v>95</v>
      </c>
      <c r="S65" s="36" t="s">
        <v>112</v>
      </c>
      <c r="T65" s="36" t="s">
        <v>113</v>
      </c>
      <c r="V65" s="47" t="s">
        <v>131</v>
      </c>
      <c r="W65" s="36" t="s">
        <v>114</v>
      </c>
      <c r="X65" s="36" t="s">
        <v>115</v>
      </c>
      <c r="Y65" s="36" t="s">
        <v>116</v>
      </c>
      <c r="Z65" s="36" t="s">
        <v>117</v>
      </c>
      <c r="AD65" s="92"/>
    </row>
    <row r="66" spans="1:30" ht="16.8" thickTop="1" thickBot="1" x14ac:dyDescent="0.35">
      <c r="A66" s="93"/>
      <c r="B66" s="47" t="s">
        <v>124</v>
      </c>
      <c r="C66" s="24">
        <f>SUM(C67:C85)</f>
        <v>0</v>
      </c>
      <c r="D66" s="36" t="s">
        <v>97</v>
      </c>
      <c r="E66" s="25">
        <f>SUM(E67:E76)</f>
        <v>0</v>
      </c>
      <c r="F66" s="25">
        <f t="shared" ref="F66:P66" si="23">SUM(F67:F76)</f>
        <v>0</v>
      </c>
      <c r="G66" s="25">
        <f t="shared" si="23"/>
        <v>0</v>
      </c>
      <c r="H66" s="25">
        <f t="shared" si="23"/>
        <v>0</v>
      </c>
      <c r="I66" s="25">
        <f t="shared" si="23"/>
        <v>0</v>
      </c>
      <c r="J66" s="25">
        <f t="shared" si="23"/>
        <v>0</v>
      </c>
      <c r="K66" s="25">
        <f t="shared" si="23"/>
        <v>0</v>
      </c>
      <c r="L66" s="25">
        <f t="shared" si="23"/>
        <v>0</v>
      </c>
      <c r="M66" s="25">
        <f t="shared" si="23"/>
        <v>0</v>
      </c>
      <c r="N66" s="25">
        <f t="shared" si="23"/>
        <v>0</v>
      </c>
      <c r="O66" s="25">
        <f t="shared" si="23"/>
        <v>0</v>
      </c>
      <c r="P66" s="25">
        <f t="shared" si="23"/>
        <v>0</v>
      </c>
      <c r="Q66" s="27">
        <f>SUM(E66:P66)</f>
        <v>0</v>
      </c>
      <c r="R66" s="28">
        <f>+Q66-C66</f>
        <v>0</v>
      </c>
      <c r="S66" s="27">
        <f>SUM(S67:S76)</f>
        <v>0</v>
      </c>
      <c r="T66" s="27">
        <f>SUM(T67:T76)</f>
        <v>0</v>
      </c>
      <c r="V66" s="47" t="s">
        <v>133</v>
      </c>
      <c r="W66" s="26">
        <f>SUM(W67:W81)</f>
        <v>0</v>
      </c>
      <c r="X66" s="26">
        <f t="shared" ref="X66:AB66" si="24">SUM(X67:X81)</f>
        <v>0</v>
      </c>
      <c r="Y66" s="26">
        <f t="shared" si="24"/>
        <v>0</v>
      </c>
      <c r="Z66" s="26">
        <f t="shared" si="24"/>
        <v>0</v>
      </c>
      <c r="AA66" s="26">
        <f t="shared" si="24"/>
        <v>0</v>
      </c>
      <c r="AB66" s="26">
        <f t="shared" si="24"/>
        <v>0</v>
      </c>
      <c r="AD66" s="92"/>
    </row>
    <row r="67" spans="1:30" x14ac:dyDescent="0.3">
      <c r="A67" s="94">
        <v>1</v>
      </c>
      <c r="B67" s="41"/>
      <c r="C67" s="42"/>
      <c r="D67" s="51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5"/>
      <c r="Q67" s="21">
        <f>SUM(E67:P67)</f>
        <v>0</v>
      </c>
      <c r="R67" s="29">
        <f>+Q67-C67</f>
        <v>0</v>
      </c>
      <c r="S67" s="37"/>
      <c r="T67" s="37"/>
      <c r="V67" s="62"/>
      <c r="W67">
        <f>IF(V67=$W$65,Q67,0)</f>
        <v>0</v>
      </c>
      <c r="X67">
        <f>IF(V67=$X$65,Q67,0)</f>
        <v>0</v>
      </c>
      <c r="Y67">
        <f>IF(V67=$Y$65,Q67,0)</f>
        <v>0</v>
      </c>
      <c r="Z67">
        <f>IF(V67=$Z$65,Q67,0)</f>
        <v>0</v>
      </c>
      <c r="AA67">
        <f>IF(C67&gt;0,1,0)</f>
        <v>0</v>
      </c>
      <c r="AB67">
        <f>IF(Q67&gt;0,1,0)</f>
        <v>0</v>
      </c>
      <c r="AC67">
        <f>+AA67+AB67</f>
        <v>0</v>
      </c>
      <c r="AD67" s="92"/>
    </row>
    <row r="68" spans="1:30" x14ac:dyDescent="0.3">
      <c r="A68" s="94">
        <v>2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ref="Q68:Q76" si="25">SUM(E68:P68)</f>
        <v>0</v>
      </c>
      <c r="R68" s="29">
        <f>+Q68-C68</f>
        <v>0</v>
      </c>
      <c r="S68" s="37"/>
      <c r="T68" s="37"/>
      <c r="V68" s="62"/>
      <c r="W68">
        <f t="shared" ref="W68:W76" si="26">IF(V68=$W$65,Q68,0)</f>
        <v>0</v>
      </c>
      <c r="X68">
        <f t="shared" ref="X68:X76" si="27">IF(V68=$X$65,Q68,0)</f>
        <v>0</v>
      </c>
      <c r="Y68">
        <f t="shared" ref="Y68:Y76" si="28">IF(V68=$Y$65,Q68,0)</f>
        <v>0</v>
      </c>
      <c r="Z68">
        <f t="shared" ref="Z68:Z76" si="29">IF(V68=$Z$65,Q68,0)</f>
        <v>0</v>
      </c>
      <c r="AA68">
        <f t="shared" ref="AA68:AA76" si="30">IF(C68&gt;0,1,0)</f>
        <v>0</v>
      </c>
      <c r="AB68">
        <f t="shared" ref="AB68:AB76" si="31">IF(Q68&gt;0,1,0)</f>
        <v>0</v>
      </c>
      <c r="AC68">
        <f t="shared" ref="AC68:AC76" si="32">+AA68+AB68</f>
        <v>0</v>
      </c>
      <c r="AD68" s="92"/>
    </row>
    <row r="69" spans="1:30" x14ac:dyDescent="0.3">
      <c r="A69" s="94">
        <v>3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25"/>
        <v>0</v>
      </c>
      <c r="R69" s="29">
        <f>+Q69-C69</f>
        <v>0</v>
      </c>
      <c r="S69" s="37"/>
      <c r="T69" s="37"/>
      <c r="V69" s="62"/>
      <c r="W69">
        <f t="shared" si="26"/>
        <v>0</v>
      </c>
      <c r="X69">
        <f t="shared" si="27"/>
        <v>0</v>
      </c>
      <c r="Y69">
        <f t="shared" si="28"/>
        <v>0</v>
      </c>
      <c r="Z69">
        <f t="shared" si="29"/>
        <v>0</v>
      </c>
      <c r="AA69">
        <f t="shared" si="30"/>
        <v>0</v>
      </c>
      <c r="AB69">
        <f t="shared" si="31"/>
        <v>0</v>
      </c>
      <c r="AC69">
        <f t="shared" si="32"/>
        <v>0</v>
      </c>
      <c r="AD69" s="92"/>
    </row>
    <row r="70" spans="1:30" x14ac:dyDescent="0.3">
      <c r="A70" s="94">
        <v>4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25"/>
        <v>0</v>
      </c>
      <c r="R70" s="29">
        <f t="shared" ref="R70:R76" si="33">+Q70-C70</f>
        <v>0</v>
      </c>
      <c r="S70" s="37"/>
      <c r="T70" s="37"/>
      <c r="V70" s="62"/>
      <c r="W70">
        <f t="shared" si="26"/>
        <v>0</v>
      </c>
      <c r="X70">
        <f t="shared" si="27"/>
        <v>0</v>
      </c>
      <c r="Y70">
        <f t="shared" si="28"/>
        <v>0</v>
      </c>
      <c r="Z70">
        <f t="shared" si="29"/>
        <v>0</v>
      </c>
      <c r="AA70">
        <f t="shared" si="30"/>
        <v>0</v>
      </c>
      <c r="AB70">
        <f t="shared" si="31"/>
        <v>0</v>
      </c>
      <c r="AC70">
        <f t="shared" si="32"/>
        <v>0</v>
      </c>
      <c r="AD70" s="92"/>
    </row>
    <row r="71" spans="1:30" x14ac:dyDescent="0.3">
      <c r="A71" s="94">
        <v>5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25"/>
        <v>0</v>
      </c>
      <c r="R71" s="29">
        <f t="shared" si="33"/>
        <v>0</v>
      </c>
      <c r="S71" s="37"/>
      <c r="T71" s="37"/>
      <c r="V71" s="62"/>
      <c r="W71">
        <f t="shared" si="26"/>
        <v>0</v>
      </c>
      <c r="X71">
        <f t="shared" si="27"/>
        <v>0</v>
      </c>
      <c r="Y71">
        <f t="shared" si="28"/>
        <v>0</v>
      </c>
      <c r="Z71">
        <f t="shared" si="29"/>
        <v>0</v>
      </c>
      <c r="AA71">
        <f t="shared" si="30"/>
        <v>0</v>
      </c>
      <c r="AB71">
        <f t="shared" si="31"/>
        <v>0</v>
      </c>
      <c r="AC71">
        <f t="shared" si="32"/>
        <v>0</v>
      </c>
      <c r="AD71" s="92"/>
    </row>
    <row r="72" spans="1:30" x14ac:dyDescent="0.3">
      <c r="A72" s="94">
        <v>6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25"/>
        <v>0</v>
      </c>
      <c r="R72" s="29">
        <f t="shared" si="33"/>
        <v>0</v>
      </c>
      <c r="S72" s="37"/>
      <c r="T72" s="37"/>
      <c r="V72" s="62"/>
      <c r="W72">
        <f t="shared" si="26"/>
        <v>0</v>
      </c>
      <c r="X72">
        <f t="shared" si="27"/>
        <v>0</v>
      </c>
      <c r="Y72">
        <f t="shared" si="28"/>
        <v>0</v>
      </c>
      <c r="Z72">
        <f t="shared" si="29"/>
        <v>0</v>
      </c>
      <c r="AA72">
        <f t="shared" si="30"/>
        <v>0</v>
      </c>
      <c r="AB72">
        <f t="shared" si="31"/>
        <v>0</v>
      </c>
      <c r="AC72">
        <f t="shared" si="32"/>
        <v>0</v>
      </c>
      <c r="AD72" s="92"/>
    </row>
    <row r="73" spans="1:30" x14ac:dyDescent="0.3">
      <c r="A73" s="94">
        <v>7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25"/>
        <v>0</v>
      </c>
      <c r="R73" s="29">
        <f t="shared" si="33"/>
        <v>0</v>
      </c>
      <c r="S73" s="37"/>
      <c r="T73" s="37"/>
      <c r="V73" s="62"/>
      <c r="W73">
        <f t="shared" si="26"/>
        <v>0</v>
      </c>
      <c r="X73">
        <f t="shared" si="27"/>
        <v>0</v>
      </c>
      <c r="Y73">
        <f t="shared" si="28"/>
        <v>0</v>
      </c>
      <c r="Z73">
        <f t="shared" si="29"/>
        <v>0</v>
      </c>
      <c r="AA73">
        <f t="shared" si="30"/>
        <v>0</v>
      </c>
      <c r="AB73">
        <f t="shared" si="31"/>
        <v>0</v>
      </c>
      <c r="AC73">
        <f t="shared" si="32"/>
        <v>0</v>
      </c>
      <c r="AD73" s="92"/>
    </row>
    <row r="74" spans="1:30" x14ac:dyDescent="0.3">
      <c r="A74" s="94">
        <v>8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25"/>
        <v>0</v>
      </c>
      <c r="R74" s="29">
        <f t="shared" si="33"/>
        <v>0</v>
      </c>
      <c r="S74" s="37"/>
      <c r="T74" s="37"/>
      <c r="V74" s="62"/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>
        <f t="shared" si="32"/>
        <v>0</v>
      </c>
      <c r="AD74" s="92"/>
    </row>
    <row r="75" spans="1:30" x14ac:dyDescent="0.3">
      <c r="A75" s="94">
        <v>9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25"/>
        <v>0</v>
      </c>
      <c r="R75" s="29">
        <f t="shared" si="33"/>
        <v>0</v>
      </c>
      <c r="S75" s="37"/>
      <c r="T75" s="37"/>
      <c r="V75" s="62"/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>
        <f t="shared" si="32"/>
        <v>0</v>
      </c>
      <c r="AD75" s="92"/>
    </row>
    <row r="76" spans="1:30" x14ac:dyDescent="0.3">
      <c r="A76" s="94">
        <v>10</v>
      </c>
      <c r="B76" s="41"/>
      <c r="C76" s="43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6"/>
      <c r="Q76" s="21">
        <f t="shared" si="25"/>
        <v>0</v>
      </c>
      <c r="R76" s="29">
        <f t="shared" si="33"/>
        <v>0</v>
      </c>
      <c r="S76" s="37"/>
      <c r="T76" s="37"/>
      <c r="V76" s="62"/>
      <c r="W76">
        <f t="shared" si="26"/>
        <v>0</v>
      </c>
      <c r="X76">
        <f t="shared" si="27"/>
        <v>0</v>
      </c>
      <c r="Y76">
        <f t="shared" si="28"/>
        <v>0</v>
      </c>
      <c r="Z76">
        <f t="shared" si="29"/>
        <v>0</v>
      </c>
      <c r="AA76">
        <f t="shared" si="30"/>
        <v>0</v>
      </c>
      <c r="AB76">
        <f t="shared" si="31"/>
        <v>0</v>
      </c>
      <c r="AC76">
        <f t="shared" si="32"/>
        <v>0</v>
      </c>
      <c r="AD76" s="92"/>
    </row>
    <row r="77" spans="1:30" ht="15" thickBot="1" x14ac:dyDescent="0.35">
      <c r="A77" s="91"/>
      <c r="B77" s="30" t="s">
        <v>138</v>
      </c>
      <c r="C77" s="30"/>
      <c r="D77" s="30"/>
      <c r="E77" s="30"/>
      <c r="F77" s="30"/>
      <c r="G77" s="30"/>
      <c r="H77" s="30"/>
      <c r="AD77" s="92"/>
    </row>
    <row r="78" spans="1:30" ht="15" thickTop="1" x14ac:dyDescent="0.3">
      <c r="A78" s="91"/>
      <c r="B78" s="141" t="s">
        <v>124</v>
      </c>
      <c r="C78" s="142"/>
      <c r="D78" s="36" t="s">
        <v>97</v>
      </c>
      <c r="E78" s="35">
        <f t="shared" ref="E78:P78" si="34">SUM(E79:E83)</f>
        <v>0</v>
      </c>
      <c r="F78" s="35">
        <f t="shared" si="34"/>
        <v>0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35">
        <f t="shared" si="34"/>
        <v>0</v>
      </c>
      <c r="Q78" s="35">
        <f>SUM(Q79:Q83)</f>
        <v>0</v>
      </c>
      <c r="R78" s="29"/>
      <c r="S78" s="35">
        <f>SUM(S79:S83)</f>
        <v>0</v>
      </c>
      <c r="T78" s="35">
        <f>SUM(T79:T83)</f>
        <v>0</v>
      </c>
      <c r="AD78" s="92"/>
    </row>
    <row r="79" spans="1:30" x14ac:dyDescent="0.3">
      <c r="A79" s="95">
        <v>1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>SUM(E79:P79)</f>
        <v>0</v>
      </c>
      <c r="R79" s="29"/>
      <c r="S79" s="20"/>
      <c r="T79" s="20"/>
      <c r="AD79" s="92"/>
    </row>
    <row r="80" spans="1:30" x14ac:dyDescent="0.3">
      <c r="A80" s="95">
        <v>2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ref="Q80:Q83" si="35">SUM(E80:P80)</f>
        <v>0</v>
      </c>
      <c r="R80" s="29"/>
      <c r="S80" s="20"/>
      <c r="T80" s="20"/>
      <c r="AD80" s="92"/>
    </row>
    <row r="81" spans="1:30" x14ac:dyDescent="0.3">
      <c r="A81" s="95">
        <v>3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35"/>
        <v>0</v>
      </c>
      <c r="R81" s="29"/>
      <c r="S81" s="20"/>
      <c r="T81" s="20"/>
      <c r="AD81" s="92"/>
    </row>
    <row r="82" spans="1:30" x14ac:dyDescent="0.3">
      <c r="A82" s="95">
        <v>4</v>
      </c>
      <c r="B82" s="49"/>
      <c r="C82" s="50"/>
      <c r="D82" s="5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23">
        <f t="shared" si="35"/>
        <v>0</v>
      </c>
      <c r="R82" s="29"/>
      <c r="S82" s="20"/>
      <c r="T82" s="20"/>
      <c r="AD82" s="92"/>
    </row>
    <row r="83" spans="1:30" ht="15" thickBot="1" x14ac:dyDescent="0.35">
      <c r="A83" s="96">
        <v>5</v>
      </c>
      <c r="B83" s="97"/>
      <c r="C83" s="98"/>
      <c r="D83" s="99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1">
        <f t="shared" si="35"/>
        <v>0</v>
      </c>
      <c r="R83" s="102"/>
      <c r="S83" s="103"/>
      <c r="T83" s="103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</row>
    <row r="84" spans="1:30" ht="15" thickTop="1" x14ac:dyDescent="0.3"/>
    <row r="86" spans="1:30" x14ac:dyDescent="0.3">
      <c r="B86" s="113" t="s">
        <v>139</v>
      </c>
      <c r="C86" s="6"/>
      <c r="D86" s="6"/>
      <c r="E86" s="6"/>
      <c r="F86" s="6"/>
      <c r="G86" s="6"/>
      <c r="H86" s="6"/>
      <c r="I86" s="6"/>
      <c r="J86" s="6"/>
    </row>
    <row r="87" spans="1:30" x14ac:dyDescent="0.3">
      <c r="B87" s="117">
        <v>1</v>
      </c>
      <c r="C87" s="121" t="s">
        <v>23</v>
      </c>
      <c r="D87" s="121"/>
      <c r="E87" s="121"/>
      <c r="F87" s="121"/>
      <c r="G87" s="121"/>
      <c r="H87" s="121"/>
      <c r="I87" s="121"/>
      <c r="J87" s="8"/>
    </row>
    <row r="88" spans="1:30" x14ac:dyDescent="0.3">
      <c r="B88" s="16" t="s">
        <v>69</v>
      </c>
      <c r="C88" s="13" t="s">
        <v>60</v>
      </c>
      <c r="D88" s="13"/>
      <c r="E88" s="13"/>
      <c r="F88" s="13"/>
      <c r="G88" s="13"/>
      <c r="H88" s="13"/>
      <c r="I88" s="13"/>
      <c r="J88" s="13"/>
    </row>
    <row r="89" spans="1:30" x14ac:dyDescent="0.3">
      <c r="B89">
        <v>2</v>
      </c>
      <c r="C89" s="131" t="s">
        <v>21</v>
      </c>
      <c r="D89" s="131"/>
      <c r="E89" s="131"/>
      <c r="F89" s="131"/>
      <c r="G89" s="131"/>
      <c r="H89" s="131"/>
      <c r="I89" s="131"/>
      <c r="J89" s="10"/>
    </row>
    <row r="90" spans="1:30" x14ac:dyDescent="0.3">
      <c r="B90" s="16" t="s">
        <v>69</v>
      </c>
      <c r="C90" s="13" t="s">
        <v>61</v>
      </c>
      <c r="D90" s="13"/>
      <c r="E90" s="13"/>
      <c r="F90" s="13"/>
      <c r="G90" s="13"/>
      <c r="H90" s="13"/>
      <c r="I90" s="13"/>
      <c r="J90" s="15"/>
    </row>
    <row r="91" spans="1:30" x14ac:dyDescent="0.3">
      <c r="B91" s="117">
        <v>3</v>
      </c>
      <c r="C91" s="121" t="s">
        <v>14</v>
      </c>
      <c r="D91" s="121"/>
      <c r="E91" s="121"/>
      <c r="F91" s="121"/>
      <c r="G91" s="121"/>
      <c r="H91" s="121"/>
      <c r="I91" s="121"/>
      <c r="J91" s="12"/>
    </row>
    <row r="92" spans="1:30" x14ac:dyDescent="0.3">
      <c r="B92" s="16" t="s">
        <v>69</v>
      </c>
      <c r="C92" s="13" t="s">
        <v>62</v>
      </c>
      <c r="D92" s="13"/>
      <c r="E92" s="13"/>
      <c r="F92" s="13"/>
      <c r="G92" s="13"/>
      <c r="H92" s="13"/>
      <c r="I92" s="13"/>
      <c r="J92" s="18"/>
    </row>
    <row r="93" spans="1:30" x14ac:dyDescent="0.3">
      <c r="B93" s="5">
        <v>4</v>
      </c>
      <c r="C93" s="146" t="s">
        <v>34</v>
      </c>
      <c r="D93" s="146"/>
      <c r="E93" s="146"/>
      <c r="F93" s="146"/>
      <c r="G93" s="146"/>
      <c r="H93" s="146"/>
      <c r="I93" s="146"/>
      <c r="J93" s="10"/>
    </row>
    <row r="94" spans="1:30" x14ac:dyDescent="0.3">
      <c r="B94" s="116" t="s">
        <v>69</v>
      </c>
      <c r="C94" s="114" t="s">
        <v>63</v>
      </c>
      <c r="D94" s="114"/>
      <c r="E94" s="114"/>
      <c r="F94" s="114"/>
      <c r="G94" s="114"/>
      <c r="H94" s="114"/>
      <c r="I94" s="114"/>
      <c r="J94" s="15"/>
    </row>
  </sheetData>
  <mergeCells count="7">
    <mergeCell ref="D2:W2"/>
    <mergeCell ref="B78:C78"/>
    <mergeCell ref="C93:I93"/>
    <mergeCell ref="B21:C21"/>
    <mergeCell ref="B35:D35"/>
    <mergeCell ref="B58:C58"/>
    <mergeCell ref="B64:J64"/>
  </mergeCells>
  <conditionalFormatting sqref="E14">
    <cfRule type="cellIs" dxfId="66" priority="1" operator="greaterThan">
      <formula>0</formula>
    </cfRule>
  </conditionalFormatting>
  <conditionalFormatting sqref="E45:K45">
    <cfRule type="cellIs" dxfId="65" priority="247" operator="greaterThan">
      <formula>0</formula>
    </cfRule>
  </conditionalFormatting>
  <conditionalFormatting sqref="E7:P19 S7:T19 E38:P48 S38:T48 C54:P56">
    <cfRule type="cellIs" dxfId="64" priority="317" operator="greaterThan">
      <formula>0</formula>
    </cfRule>
  </conditionalFormatting>
  <conditionalFormatting sqref="E22:P33">
    <cfRule type="cellIs" dxfId="63" priority="289" operator="greaterThan">
      <formula>0</formula>
    </cfRule>
  </conditionalFormatting>
  <conditionalFormatting sqref="E50:P52">
    <cfRule type="cellIs" dxfId="62" priority="320" operator="greaterThan">
      <formula>0</formula>
    </cfRule>
  </conditionalFormatting>
  <conditionalFormatting sqref="E59:P63">
    <cfRule type="cellIs" dxfId="61" priority="308" operator="greaterThan">
      <formula>0</formula>
    </cfRule>
  </conditionalFormatting>
  <conditionalFormatting sqref="E67:P76">
    <cfRule type="cellIs" dxfId="60" priority="312" operator="greaterThan">
      <formula>0</formula>
    </cfRule>
  </conditionalFormatting>
  <conditionalFormatting sqref="E79:P83">
    <cfRule type="cellIs" dxfId="59" priority="304" operator="greaterThan">
      <formula>0</formula>
    </cfRule>
  </conditionalFormatting>
  <conditionalFormatting sqref="I20:P20">
    <cfRule type="cellIs" dxfId="58" priority="316" operator="greaterThan">
      <formula>0</formula>
    </cfRule>
  </conditionalFormatting>
  <conditionalFormatting sqref="I57:P57">
    <cfRule type="cellIs" dxfId="57" priority="309" operator="greaterThan">
      <formula>0</formula>
    </cfRule>
  </conditionalFormatting>
  <conditionalFormatting sqref="I77:P77">
    <cfRule type="cellIs" dxfId="56" priority="305" operator="greaterThan">
      <formula>0</formula>
    </cfRule>
  </conditionalFormatting>
  <conditionalFormatting sqref="J7:K7">
    <cfRule type="cellIs" dxfId="55" priority="21" operator="greaterThan">
      <formula>0</formula>
    </cfRule>
  </conditionalFormatting>
  <conditionalFormatting sqref="J38:K39">
    <cfRule type="cellIs" dxfId="54" priority="4" operator="greaterThan">
      <formula>0</formula>
    </cfRule>
  </conditionalFormatting>
  <conditionalFormatting sqref="J41:K41">
    <cfRule type="cellIs" dxfId="53" priority="58" operator="greaterThan">
      <formula>0</formula>
    </cfRule>
  </conditionalFormatting>
  <conditionalFormatting sqref="K43:K44">
    <cfRule type="cellIs" dxfId="52" priority="72" operator="greaterThan">
      <formula>0</formula>
    </cfRule>
  </conditionalFormatting>
  <conditionalFormatting sqref="L39:M39">
    <cfRule type="cellIs" dxfId="51" priority="17" operator="greaterThan">
      <formula>0</formula>
    </cfRule>
  </conditionalFormatting>
  <conditionalFormatting sqref="L8:P8">
    <cfRule type="cellIs" dxfId="50" priority="30" operator="greaterThan">
      <formula>0</formula>
    </cfRule>
  </conditionalFormatting>
  <conditionalFormatting sqref="L39:P40">
    <cfRule type="cellIs" dxfId="49" priority="8" operator="greaterThan">
      <formula>0</formula>
    </cfRule>
  </conditionalFormatting>
  <conditionalFormatting sqref="M7:P7">
    <cfRule type="cellIs" dxfId="48" priority="12" operator="greaterThan">
      <formula>0</formula>
    </cfRule>
  </conditionalFormatting>
  <conditionalFormatting sqref="M38:P39">
    <cfRule type="cellIs" dxfId="47" priority="6" operator="greaterThan">
      <formula>0</formula>
    </cfRule>
  </conditionalFormatting>
  <conditionalFormatting sqref="M45:P45">
    <cfRule type="cellIs" dxfId="46" priority="205" operator="greaterThan">
      <formula>0</formula>
    </cfRule>
  </conditionalFormatting>
  <conditionalFormatting sqref="N38:P38">
    <cfRule type="cellIs" dxfId="45" priority="2" operator="greaterThan">
      <formula>0</formula>
    </cfRule>
  </conditionalFormatting>
  <conditionalFormatting sqref="P9:P11">
    <cfRule type="cellIs" dxfId="44" priority="23" operator="greaterThan">
      <formula>0</formula>
    </cfRule>
  </conditionalFormatting>
  <conditionalFormatting sqref="P40:P43">
    <cfRule type="cellIs" dxfId="43" priority="5" operator="greaterThan">
      <formula>0</formula>
    </cfRule>
  </conditionalFormatting>
  <conditionalFormatting sqref="P46">
    <cfRule type="cellIs" dxfId="42" priority="107" operator="greaterThan">
      <formula>0</formula>
    </cfRule>
  </conditionalFormatting>
  <conditionalFormatting sqref="S22:T33">
    <cfRule type="cellIs" dxfId="41" priority="313" operator="greaterThan">
      <formula>0</formula>
    </cfRule>
  </conditionalFormatting>
  <conditionalFormatting sqref="S50:T52">
    <cfRule type="cellIs" dxfId="40" priority="319" operator="greaterThan">
      <formula>0</formula>
    </cfRule>
  </conditionalFormatting>
  <conditionalFormatting sqref="S59:T63">
    <cfRule type="cellIs" dxfId="39" priority="306" operator="greaterThan">
      <formula>0</formula>
    </cfRule>
  </conditionalFormatting>
  <conditionalFormatting sqref="S67:T76">
    <cfRule type="cellIs" dxfId="38" priority="310" operator="greaterThan">
      <formula>0</formula>
    </cfRule>
  </conditionalFormatting>
  <conditionalFormatting sqref="S79:T83">
    <cfRule type="cellIs" dxfId="37" priority="30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1Salud</vt:lpstr>
      <vt:lpstr>2Educ</vt:lpstr>
      <vt:lpstr>3Dep</vt:lpstr>
      <vt:lpstr>4Seg</vt:lpstr>
      <vt:lpstr>5Tur</vt:lpstr>
      <vt:lpstr>6DDHH</vt:lpstr>
      <vt:lpstr>7Ind</vt:lpstr>
      <vt:lpstr>8Prod</vt:lpstr>
      <vt:lpstr>9Infra</vt:lpstr>
      <vt:lpstr>10PlanDistr</vt:lpstr>
      <vt:lpstr>11Muni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Fabio Sitzmann</dc:creator>
  <cp:lastModifiedBy>Windows</cp:lastModifiedBy>
  <cp:lastPrinted>2022-09-26T12:16:10Z</cp:lastPrinted>
  <dcterms:created xsi:type="dcterms:W3CDTF">2021-03-04T12:18:01Z</dcterms:created>
  <dcterms:modified xsi:type="dcterms:W3CDTF">2026-02-12T14:58:27Z</dcterms:modified>
</cp:coreProperties>
</file>