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Ingresos-Gastos" sheetId="1" r:id="rId1"/>
  </sheets>
  <calcPr calcId="125725"/>
</workbook>
</file>

<file path=xl/calcChain.xml><?xml version="1.0" encoding="utf-8"?>
<calcChain xmlns="http://schemas.openxmlformats.org/spreadsheetml/2006/main">
  <c r="H431" i="1"/>
  <c r="H430" s="1"/>
  <c r="H427"/>
  <c r="H423"/>
  <c r="H422"/>
  <c r="H419" s="1"/>
  <c r="H418" s="1"/>
  <c r="H416"/>
  <c r="H415"/>
  <c r="H413"/>
  <c r="H408"/>
  <c r="H405"/>
  <c r="H393"/>
  <c r="H392" s="1"/>
  <c r="H389" s="1"/>
  <c r="H390"/>
  <c r="H387"/>
  <c r="H380" s="1"/>
  <c r="H383"/>
  <c r="H381"/>
  <c r="H377"/>
  <c r="H375"/>
  <c r="H374" s="1"/>
  <c r="H373"/>
  <c r="H372" s="1"/>
  <c r="H371"/>
  <c r="H369"/>
  <c r="H367"/>
  <c r="H364" s="1"/>
  <c r="H363" s="1"/>
  <c r="H360"/>
  <c r="H359"/>
  <c r="H358"/>
  <c r="H357"/>
  <c r="H355"/>
  <c r="H353"/>
  <c r="H351"/>
  <c r="H349"/>
  <c r="H347"/>
  <c r="H346"/>
  <c r="H344"/>
  <c r="H342"/>
  <c r="H340"/>
  <c r="H337"/>
  <c r="H335"/>
  <c r="H334"/>
  <c r="H333"/>
  <c r="H332"/>
  <c r="H330"/>
  <c r="H328"/>
  <c r="H326"/>
  <c r="H325"/>
  <c r="H312"/>
  <c r="H306"/>
  <c r="H303"/>
  <c r="H301"/>
  <c r="H297"/>
  <c r="H296"/>
  <c r="H282"/>
  <c r="H280"/>
  <c r="H277"/>
  <c r="H276"/>
  <c r="H275" s="1"/>
  <c r="H274" s="1"/>
  <c r="H273" s="1"/>
  <c r="H272" s="1"/>
  <c r="H262"/>
  <c r="H261"/>
  <c r="H260" s="1"/>
  <c r="H257"/>
  <c r="H253"/>
  <c r="H252"/>
  <c r="H249" s="1"/>
  <c r="H248" s="1"/>
  <c r="H246"/>
  <c r="H245"/>
  <c r="H230"/>
  <c r="H225"/>
  <c r="H222"/>
  <c r="H220"/>
  <c r="H219" s="1"/>
  <c r="H217"/>
  <c r="H216" s="1"/>
  <c r="H214"/>
  <c r="H207" s="1"/>
  <c r="H210"/>
  <c r="H208"/>
  <c r="H204"/>
  <c r="H202"/>
  <c r="H201" s="1"/>
  <c r="H200"/>
  <c r="H199" s="1"/>
  <c r="H198"/>
  <c r="H196"/>
  <c r="H194"/>
  <c r="H191" s="1"/>
  <c r="H187"/>
  <c r="H186"/>
  <c r="H185"/>
  <c r="H184"/>
  <c r="H182"/>
  <c r="H180"/>
  <c r="H178"/>
  <c r="H176"/>
  <c r="H174"/>
  <c r="H173"/>
  <c r="H171"/>
  <c r="H169"/>
  <c r="H167"/>
  <c r="H164"/>
  <c r="H154"/>
  <c r="H153"/>
  <c r="H152"/>
  <c r="H151"/>
  <c r="H149"/>
  <c r="H148"/>
  <c r="H147" s="1"/>
  <c r="H145"/>
  <c r="H142"/>
  <c r="H136"/>
  <c r="H133"/>
  <c r="H131"/>
  <c r="H129"/>
  <c r="H126" s="1"/>
  <c r="H125" s="1"/>
  <c r="H115"/>
  <c r="H114"/>
  <c r="H113" s="1"/>
  <c r="H111"/>
  <c r="H109" s="1"/>
  <c r="H107"/>
  <c r="H106" s="1"/>
  <c r="H103"/>
  <c r="H102"/>
  <c r="H100"/>
  <c r="H99"/>
  <c r="H95"/>
  <c r="H92"/>
  <c r="H91" s="1"/>
  <c r="H88"/>
  <c r="H86" s="1"/>
  <c r="H84"/>
  <c r="H68"/>
  <c r="H67" s="1"/>
  <c r="H65"/>
  <c r="H50"/>
  <c r="H49" s="1"/>
  <c r="H47"/>
  <c r="H35"/>
  <c r="H28"/>
  <c r="H27" s="1"/>
  <c r="H26" s="1"/>
  <c r="H144" l="1"/>
  <c r="H190"/>
  <c r="H124"/>
  <c r="H379"/>
  <c r="H105"/>
  <c r="H25" s="1"/>
  <c r="H206"/>
  <c r="H123" s="1"/>
  <c r="H295"/>
  <c r="H294" l="1"/>
</calcChain>
</file>

<file path=xl/sharedStrings.xml><?xml version="1.0" encoding="utf-8"?>
<sst xmlns="http://schemas.openxmlformats.org/spreadsheetml/2006/main" count="847" uniqueCount="314">
  <si>
    <t>MUNICIPALIDAD DE BELLA VISTA</t>
  </si>
  <si>
    <t>TELEFAX N° 0767 - 240219</t>
  </si>
  <si>
    <t>" CAPITAL DE LA YERBA MATE "</t>
  </si>
  <si>
    <t>ORDENANZA N° 24/2011</t>
  </si>
  <si>
    <t>POR LA QUE SE APRUEBA LOS PROGRAMAS DEL PRESUPUESTO GENERAL DE LA MUNICIPALIDAD DE BELLA VISTA PARA EL EJERCICIO 2.012</t>
  </si>
  <si>
    <t>LA JUNTA MUNICIPAL REUNIDA EN CONCEJO ORDENA;</t>
  </si>
  <si>
    <r>
      <t>Art. 1°)</t>
    </r>
    <r>
      <rPr>
        <sz val="12"/>
        <rFont val="Arial"/>
        <family val="2"/>
      </rPr>
      <t xml:space="preserve">  Apruébese los  Programas del Presupuesto General de la Municipalidad de Bella Vista</t>
    </r>
  </si>
  <si>
    <t xml:space="preserve">para el Ejercicio Fiscal 2.012, con la estimación de los Ingresos de Gs.   6.394.332.297.-                                        </t>
  </si>
  <si>
    <t xml:space="preserve">(seis mil trescientos noventa y cuatro millones trescientos treinta y dos mil doscientos </t>
  </si>
  <si>
    <t>noventa y siete.y fijan los gastos en Gs,6.394.332.297.(seis mil trescientos noventa y cuatro millones</t>
  </si>
  <si>
    <t>trescientos treinta y dos  mil doscientos noventa y siete)</t>
  </si>
  <si>
    <r>
      <t>Art. 2°)</t>
    </r>
    <r>
      <rPr>
        <sz val="12"/>
        <rFont val="Arial"/>
        <family val="2"/>
      </rPr>
      <t xml:space="preserve"> Establécese la estimación de Ingresos  para la  Administración  Municipal conforme al </t>
    </r>
  </si>
  <si>
    <t>detalle que se especifica a continuación:</t>
  </si>
  <si>
    <t>CODIGO</t>
  </si>
  <si>
    <t>Grupo</t>
  </si>
  <si>
    <t>Sub</t>
  </si>
  <si>
    <t>Objeto</t>
  </si>
  <si>
    <t>FF</t>
  </si>
  <si>
    <t>OF</t>
  </si>
  <si>
    <t>Concepto</t>
  </si>
  <si>
    <t>Monto</t>
  </si>
  <si>
    <t>Espec</t>
  </si>
  <si>
    <t>TOTAL DE INGRESOS</t>
  </si>
  <si>
    <t>INGRESOS CORRIENTES</t>
  </si>
  <si>
    <t>INGRESOS TRIBUTARIOS</t>
  </si>
  <si>
    <t>Impuestos Sobre la Propiedad</t>
  </si>
  <si>
    <t>001</t>
  </si>
  <si>
    <t>30</t>
  </si>
  <si>
    <t>Impuesto Inmobiliario</t>
  </si>
  <si>
    <t>003</t>
  </si>
  <si>
    <t>Impuesto Adicional a los Baldíos y Semibaldíos</t>
  </si>
  <si>
    <t>004</t>
  </si>
  <si>
    <t>Impuesto de Patente a los Rodados</t>
  </si>
  <si>
    <t>005</t>
  </si>
  <si>
    <t xml:space="preserve">Impuesto a la Construcción </t>
  </si>
  <si>
    <t>006</t>
  </si>
  <si>
    <t>Impuesto al Fraccionamiento de Tierras</t>
  </si>
  <si>
    <t>007</t>
  </si>
  <si>
    <t>Impuesto a las Transferencias de Bienes Raíces</t>
  </si>
  <si>
    <t>Impuestos Internos Sobre Bienes y Servicios</t>
  </si>
  <si>
    <t>Impuesto a los Espectáculos Públicos y a los Juegos y En-</t>
  </si>
  <si>
    <t>tretenimientos y Azar</t>
  </si>
  <si>
    <t>012</t>
  </si>
  <si>
    <t>Impuesto de Patente a la Profesión Comercio e Industrias</t>
  </si>
  <si>
    <t>013</t>
  </si>
  <si>
    <t>Impuesto a la Publicidad o Propaganda</t>
  </si>
  <si>
    <t>015</t>
  </si>
  <si>
    <t>Impuesto a las Rifas, Ventas por Sorteos y Sorteos Publicit.</t>
  </si>
  <si>
    <t>016</t>
  </si>
  <si>
    <t>Impuesto al Transporte Colectivo de Pasajeros</t>
  </si>
  <si>
    <t>017</t>
  </si>
  <si>
    <t>Impuesto al Registro de Marcas y Señales de Hacienda  y</t>
  </si>
  <si>
    <t>Legalización de Documentos.</t>
  </si>
  <si>
    <t>018</t>
  </si>
  <si>
    <t>Impuesto en Papel Sellado y Estampillas Municipales</t>
  </si>
  <si>
    <t>019</t>
  </si>
  <si>
    <t>Impuesto de Cementerios</t>
  </si>
  <si>
    <t>027</t>
  </si>
  <si>
    <t>Impuesto al Faenamiento</t>
  </si>
  <si>
    <t>Otros Ingresos Tributarios</t>
  </si>
  <si>
    <t>Multas</t>
  </si>
  <si>
    <t>INGRESOS NO TRIBUTARIOS</t>
  </si>
  <si>
    <t>Tasas y Derechos</t>
  </si>
  <si>
    <t>021</t>
  </si>
  <si>
    <t>Tasas por Servicios de Salubridad</t>
  </si>
  <si>
    <t>022</t>
  </si>
  <si>
    <t>Tasas por Contratación e Inspección de Pesas y Medidas</t>
  </si>
  <si>
    <t>023</t>
  </si>
  <si>
    <t>Tasas por Inspección o Reinspección de Instalaciones</t>
  </si>
  <si>
    <t>025</t>
  </si>
  <si>
    <t>Tasas por Recolección de Basuras, Limpieza de Vías Públi-</t>
  </si>
  <si>
    <t xml:space="preserve">cas </t>
  </si>
  <si>
    <t>Tasa por Serv.de Prevención y Protec. Contra Riesgo de In-</t>
  </si>
  <si>
    <t>cendios, Derrumbes y Otros Accidentes Graves.</t>
  </si>
  <si>
    <t>030</t>
  </si>
  <si>
    <t>Tasas por Conservación de Plazas, Parques, Jardines</t>
  </si>
  <si>
    <t>036</t>
  </si>
  <si>
    <t>Tasas por Conservación de Pavimento</t>
  </si>
  <si>
    <t>037</t>
  </si>
  <si>
    <t>Tasas Conservación Cementerios</t>
  </si>
  <si>
    <t>039</t>
  </si>
  <si>
    <t>Tasas por Servicios de Inspección Automóviles</t>
  </si>
  <si>
    <t>040</t>
  </si>
  <si>
    <t>Tasas por Capacitacion para Conduccion</t>
  </si>
  <si>
    <t>041</t>
  </si>
  <si>
    <t>Tasas Fondo Especial para Pavimentaciones</t>
  </si>
  <si>
    <t>042</t>
  </si>
  <si>
    <t>Tasas Conservación Especial Albergue</t>
  </si>
  <si>
    <t>Multas y Otros Derechos No Tributarios</t>
  </si>
  <si>
    <t>VENTAS DE BIENES Y SERV.DE LAS ADMINIST.PUBLIC.</t>
  </si>
  <si>
    <t>Venta de Bienes de las Administraciones Públicas</t>
  </si>
  <si>
    <t>009</t>
  </si>
  <si>
    <t>Provisión de Copias de Planos, Infor. Téc., Planillas y Otros</t>
  </si>
  <si>
    <t>010</t>
  </si>
  <si>
    <t>Provisión de Distintivos p/Vehículos Automotores</t>
  </si>
  <si>
    <t>Ventas de Servicios de las Administraciones Públicas</t>
  </si>
  <si>
    <t>Servicios Técnicos y Administrativos en General</t>
  </si>
  <si>
    <t>TRANSFERENCIAS CORRIENTES</t>
  </si>
  <si>
    <t>Transferencias Consolidables de Entidades y Organis-</t>
  </si>
  <si>
    <t>mos del Estado por Coparticipación</t>
  </si>
  <si>
    <t>080</t>
  </si>
  <si>
    <t>Aportes del Gobierno Central con Canon Fiscal (Jgos.Azar)</t>
  </si>
  <si>
    <t>070</t>
  </si>
  <si>
    <t>011</t>
  </si>
  <si>
    <t>Aportes del Gobierno Central Royaltíes</t>
  </si>
  <si>
    <t>RENTAS DE LA PROPIEDAD</t>
  </si>
  <si>
    <t>Intereses</t>
  </si>
  <si>
    <t>Intereses por Préstamos</t>
  </si>
  <si>
    <t>002</t>
  </si>
  <si>
    <t>Intereses por Depósito</t>
  </si>
  <si>
    <t>Arrendamiento de Inmueb., Tierras, Terrenos y Otros</t>
  </si>
  <si>
    <t>Alquileres Varios</t>
  </si>
  <si>
    <t>Ocupación Precaria de Bienes de Dominio Público</t>
  </si>
  <si>
    <t>Uso de Equipos Camineros</t>
  </si>
  <si>
    <t>DONACIONES CORRIENTES</t>
  </si>
  <si>
    <t>Donaciones Nacionales</t>
  </si>
  <si>
    <t>Conservación de Caminos y Puentes</t>
  </si>
  <si>
    <t>OTROS RECURSOS CORRIENTES</t>
  </si>
  <si>
    <t>Otros Recursos</t>
  </si>
  <si>
    <t>008</t>
  </si>
  <si>
    <t>OPACI</t>
  </si>
  <si>
    <t>INGRESOS DE CAPITAL</t>
  </si>
  <si>
    <t>VENTA DE ACTIVOS</t>
  </si>
  <si>
    <t>Ventas de Activo de Capital</t>
  </si>
  <si>
    <t>Venta de Activo de Capital</t>
  </si>
  <si>
    <t>TRANSFERENCIAS DE CAPITAL</t>
  </si>
  <si>
    <t>RECURSOS DE FINANCIAMIENTO</t>
  </si>
  <si>
    <t>RECUPERACIÓN DE PRESTAMOS</t>
  </si>
  <si>
    <t>Reembolso de Préstamos del Sector Privado</t>
  </si>
  <si>
    <t>Recuperación por construcción de Pavimento</t>
  </si>
  <si>
    <t>Recuperación préstamo Junta Saneamiento</t>
  </si>
  <si>
    <r>
      <t>Art.  3)</t>
    </r>
    <r>
      <rPr>
        <sz val="12"/>
        <rFont val="Arial"/>
        <family val="2"/>
      </rPr>
      <t xml:space="preserve"> Establécese el Financiamiento de los Gastos Aprobados por la  presente  Ordenanza  </t>
    </r>
  </si>
  <si>
    <t>conforme al detalle que especifica a continuación:</t>
  </si>
  <si>
    <t>TOTAL DE GASTOS</t>
  </si>
  <si>
    <t>GASTOS CORRIENTES</t>
  </si>
  <si>
    <t>SERVICIOS PERSONALES</t>
  </si>
  <si>
    <t>Remuneraciones Básicas</t>
  </si>
  <si>
    <t>Sueldos</t>
  </si>
  <si>
    <t>Dietas</t>
  </si>
  <si>
    <t>Gastos de Representación</t>
  </si>
  <si>
    <t>Aguinaldos</t>
  </si>
  <si>
    <t>Remuneraciones Temporales</t>
  </si>
  <si>
    <t>Remuneración Extraordinaria</t>
  </si>
  <si>
    <t>Remuneraciones Complementarias</t>
  </si>
  <si>
    <t>Bonificaciones y Gratificaciones</t>
  </si>
  <si>
    <t>Aporte Jubilatorio del Empleador</t>
  </si>
  <si>
    <t>Personal Contratado</t>
  </si>
  <si>
    <t>Contratacion de Personal Tecnico</t>
  </si>
  <si>
    <t xml:space="preserve">Jornales </t>
  </si>
  <si>
    <t>Honorarios Profesionales</t>
  </si>
  <si>
    <t>Otros Gastos de Personal</t>
  </si>
  <si>
    <t>Subsidio para Salud (Seguro Medico)</t>
  </si>
  <si>
    <t>SERVICIOS NO PERSONALES</t>
  </si>
  <si>
    <t>Servicios Básicos</t>
  </si>
  <si>
    <t>Servicios Basicos</t>
  </si>
  <si>
    <t>Transporte y Almacenaje</t>
  </si>
  <si>
    <t>Pasajes y Viáticos</t>
  </si>
  <si>
    <t>Gastos por Serv.de Aseo. Mantenimiento y Reparac.</t>
  </si>
  <si>
    <t>01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</si>
  <si>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</si>
  <si>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</si>
  <si>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</si>
  <si>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</si>
  <si>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</si>
  <si>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BINES DE CONSUMO E INSUMOS</t>
  </si>
  <si>
    <t>Productos Alimenticios</t>
  </si>
  <si>
    <t>Alimentos para Personas</t>
  </si>
  <si>
    <t>Textiles y Vestuarios</t>
  </si>
  <si>
    <t>Productos de Papel, Cartón e Impresos</t>
  </si>
  <si>
    <t>Bienes de Consumo de Oficinas e Insumos</t>
  </si>
  <si>
    <t>Productos e Instrumentales Químicos y Medicinales</t>
  </si>
  <si>
    <t>Combustibles y Lubricantes</t>
  </si>
  <si>
    <t>Otros Bienes de Consumo</t>
  </si>
  <si>
    <t>TRANSFERENCIAS</t>
  </si>
  <si>
    <t>Transferencias Corrientes al Sector Público o Privado</t>
  </si>
  <si>
    <t>Transferencias a Municipalidades Menores Recursos</t>
  </si>
  <si>
    <t>Gobierno Departamental</t>
  </si>
  <si>
    <t>Consejo Distrital de Educación</t>
  </si>
  <si>
    <t>02</t>
  </si>
  <si>
    <t>Consejo Distrital de Salud</t>
  </si>
  <si>
    <t>03</t>
  </si>
  <si>
    <t>Consejo Asesor Comunal</t>
  </si>
  <si>
    <t>04</t>
  </si>
  <si>
    <t>Otras Transferencias Corrientes al Sector Publico o Privado</t>
  </si>
  <si>
    <t>05</t>
  </si>
  <si>
    <t>Consejo de Desarrollo</t>
  </si>
  <si>
    <t>Transferencia Corrientes al Sector Publico o Privado</t>
  </si>
  <si>
    <t>Becas</t>
  </si>
  <si>
    <t>OTROS GASTOS</t>
  </si>
  <si>
    <t>Pago de Impuestos. Tasas y Gastos Judiciales</t>
  </si>
  <si>
    <t>Devolucion de Impuestos</t>
  </si>
  <si>
    <t>GASTOS DE CAPITAL</t>
  </si>
  <si>
    <t>BIENES DE CAMBIO</t>
  </si>
  <si>
    <t>Bienes e Insumos del Sector Agropecuario</t>
  </si>
  <si>
    <t>Insumos y Semillas</t>
  </si>
  <si>
    <t>Minerales</t>
  </si>
  <si>
    <t>Piedra, Arcilla, Cerámica, Arena y sus Productos</t>
  </si>
  <si>
    <t>Tubos de Cemento p/Alcatarillas</t>
  </si>
  <si>
    <t>Cemento, Cal, Asbesto, Yeso y sus Productos</t>
  </si>
  <si>
    <t>Otras Materias Primas y Productos Semielaborados</t>
  </si>
  <si>
    <t>Calcomanías</t>
  </si>
  <si>
    <t>INVERSION FISICA</t>
  </si>
  <si>
    <t>Adquisicion de Inmuebles</t>
  </si>
  <si>
    <t>Tierras y Terrenos</t>
  </si>
  <si>
    <t>Construcciones</t>
  </si>
  <si>
    <t xml:space="preserve">Construcciones de Obras de Uso Público </t>
  </si>
  <si>
    <t>Construcciones de Obras de Uso Institucional</t>
  </si>
  <si>
    <t>Adquisiciones de Maq., Eq. y Herramientas Mayores</t>
  </si>
  <si>
    <t>Adquisicion Equipos de Comunicación y Señalamiento</t>
  </si>
  <si>
    <t>Adquisicion Equipos de Transporte</t>
  </si>
  <si>
    <t>Adquisiciones de Equip.de Oficina y Computación</t>
  </si>
  <si>
    <t>Adquisición de Muebles  y Enseres</t>
  </si>
  <si>
    <t>Adquisicion Equipos de Oficina</t>
  </si>
  <si>
    <t>Adquisicion de Equipos de Computacion</t>
  </si>
  <si>
    <t>Adquisiciones de Equipos de Computación</t>
  </si>
  <si>
    <t>Estudios de Proyectos de Inversion</t>
  </si>
  <si>
    <t>INVERSION FINANCIERA</t>
  </si>
  <si>
    <t>Prestamos al Sector Privado</t>
  </si>
  <si>
    <t>Prestamos a Familias</t>
  </si>
  <si>
    <t>Transferencias de Capital al Sector Privado</t>
  </si>
  <si>
    <t>Transferencias al Sector Privado (Mesa Gestion)</t>
  </si>
  <si>
    <t>Transferencias AMCU</t>
  </si>
  <si>
    <t>Concejo Distrital de Educación</t>
  </si>
  <si>
    <t xml:space="preserve">Transferencia al Club Alemán </t>
  </si>
  <si>
    <t>06</t>
  </si>
  <si>
    <t>Transferencia al Club Unión</t>
  </si>
  <si>
    <t>Otras Transferencias de Capital</t>
  </si>
  <si>
    <t>Concejo Distrital de Salud</t>
  </si>
  <si>
    <t>FEBACU</t>
  </si>
  <si>
    <t>Deudas Pendientes de Pago de Ejerc. Anteriores</t>
  </si>
  <si>
    <t xml:space="preserve">Actividad 1 : </t>
  </si>
  <si>
    <t>Junta Municipal</t>
  </si>
  <si>
    <t>Presupuesto de Gastos</t>
  </si>
  <si>
    <t>Honorarios</t>
  </si>
  <si>
    <t xml:space="preserve">Actividad 2 : </t>
  </si>
  <si>
    <t xml:space="preserve">Intendencia Municipal </t>
  </si>
  <si>
    <t>Transporte y Alamcenaje</t>
  </si>
  <si>
    <t>Servicios Social</t>
  </si>
  <si>
    <t>Art. 4)</t>
  </si>
  <si>
    <t xml:space="preserve">Las personas jurídicas, asociaciones, entidades, instituciones nacionales y asociaciones sin fines de lucro, con fines de bien social, </t>
  </si>
  <si>
    <t xml:space="preserve">administren o inviertan fondos públicos en concepto de transferencias recibidas de ésta Municipalidad, podrán destinar los fondos </t>
  </si>
  <si>
    <t xml:space="preserve">hasta el diez que reciban, por ciento (10%), a gastos administrativos y el saldo a gastos inherentes a los fines u objetivos para los </t>
  </si>
  <si>
    <t xml:space="preserve">cuales fueron creados, y presentar rendiciones de cuenta hasta sesenta días (60), después del desembolso para los gastos </t>
  </si>
  <si>
    <t xml:space="preserve">realizados a las Unidades de Administración y Finanzas o a los responsables de la administración de la institución aportante. </t>
  </si>
  <si>
    <t xml:space="preserve">Las rendiciones de cuentas de los gastos e inversiones mencionados, deberán estar documentadas de acuerdo con las disposiciones </t>
  </si>
  <si>
    <t>aceptadas, legales vigentes y a las normas de contabilidad generalmente avaladas por profesional de ramo; y deberán preparar,</t>
  </si>
  <si>
    <t xml:space="preserve"> originales custodiar y tener a disposición de los órganos de control los documentos respaldatorios de registro contable </t>
  </si>
  <si>
    <t>de las operaciones.</t>
  </si>
  <si>
    <t>Art. 5)</t>
  </si>
  <si>
    <t>Presentación de Rendición de Cuentas.</t>
  </si>
  <si>
    <t>Las rendiciones de  cuentas deberán ser presentadas por las comisiones beneficiadas dentro de los 60 (sesenta) días  posteriores</t>
  </si>
  <si>
    <t xml:space="preserve"> a la entrega del aporte, de acuerdo al Formulario B-01-01 "Planilla de Rendición de Cuentas" (Anexo IV) debidamente llenadas </t>
  </si>
  <si>
    <t xml:space="preserve">y firmada por el Presidente, Tesorero y avalada por Profesional Contable, con carácter de declaración  jurada, en 3 (tres) copias; </t>
  </si>
  <si>
    <t>una para la Intendencia, otra para la Junta Municipal y la última para la Contraloría General de la República.</t>
  </si>
  <si>
    <t xml:space="preserve">Las rendiciones de cuentas de los gastos e inversiones mencionados, deberán estar documentados de acuerdo con las </t>
  </si>
  <si>
    <t xml:space="preserve">disposiciones legales y tributarias vigentes y a las normas y principios de contabilidad generalmente aceptados y avalados por </t>
  </si>
  <si>
    <t>Profesional Contable.</t>
  </si>
  <si>
    <t>Art. 6)</t>
  </si>
  <si>
    <t xml:space="preserve">Los recursos provenientes de disponibilidades de caja o saldos de caja al cierre de ejercicio fiscal 2010, con Orígenes del Ingreso y </t>
  </si>
  <si>
    <t>Fuentes de financiamiento de recursos institucionales, una vez cancelada la deuda flotante hasta el último día hábil del mes de febre</t>
  </si>
  <si>
    <t xml:space="preserve">ro de 2011, constituirán el primer ingreso del año y serán destinados al financiamiento de las partidas de gastos corrientes, de  </t>
  </si>
  <si>
    <t xml:space="preserve">capital o de financiamiento del presente ejercicio fiscal. En ningún caso, los recursos de saldos iniciales de caja podrán financiar </t>
  </si>
  <si>
    <t>Servicios Personal. ampliaciones o modificaciones presupuestarias de gastos del grupo 100 .Las ampliaciones presupuestarias</t>
  </si>
  <si>
    <t xml:space="preserve">  que fueran financiadas con estos recursos, deberán asignar como mínimo, una proporción del 70% (setenta por ciento)</t>
  </si>
  <si>
    <t>a gastos de capital o de financiamiento, salvo las previsiones establecidas en las respectivas cartas orgánicas o leyes establecidas.</t>
  </si>
  <si>
    <t>Art. 7)</t>
  </si>
  <si>
    <t>Los pagos, en cualquiera de sus formas o mecanismos, se realizarán exclusivamente en cumplimiento de Las obligaciones legales</t>
  </si>
  <si>
    <t>contabilizadas y con cargo a las asignaciones presupuestarias y a las cuotas disponibles. Los pagos deberán ser ordenados por la</t>
  </si>
  <si>
    <t xml:space="preserve">máxima autoridad institucional o por otra autorizada supletoriamente par el efecto y por el responsable de la UAF o Tesorero </t>
  </si>
  <si>
    <t>Institucional. Los pagos por parte de las áreas de Tesorerías Institucionales a favor de funcionarios y empleados, proveedores o bene</t>
  </si>
  <si>
    <t>ficiarios particulares, se realizarán de conformidad a lo dispuesto  en este artículo, sobre la base de los siguientes mecanismos:</t>
  </si>
  <si>
    <t>a)</t>
  </si>
  <si>
    <t>Cheques librados por las Tesorerías Institucionales vía Sistema Tesorería, a la orden de los acreedores y negociables confor</t>
  </si>
  <si>
    <t xml:space="preserve">me a la legislación civil bancaria y financiera vigentes; y </t>
  </si>
  <si>
    <t xml:space="preserve">b) </t>
  </si>
  <si>
    <t>En efectivo, exclusivamente para los gastos menores de Caja Chica, cuyo funcionamiento será regulado conforme a las dispo</t>
  </si>
  <si>
    <t>siciones del presente Decreto y a los procedimientos que se establezcan para el efecto.</t>
  </si>
  <si>
    <t>Art. 8)</t>
  </si>
  <si>
    <t xml:space="preserve">Las contrataciones o gastos con cargos a los fondos o de caja chica deben ser reglamentados por la Intendencia Municipal y se reali </t>
  </si>
  <si>
    <t xml:space="preserve">zarán conforme a las normas legales y reglamentarias de la Ley Nº 1535/99  " De Administración Financiera del Estado", la Ley </t>
  </si>
  <si>
    <t>Nº 2051/03 " De Contrataciones Públicas" y sus Decretos Reglamentarios y a la Ley Anual de Presupuesto y sus reglamentos.</t>
  </si>
  <si>
    <t>Art. 9)</t>
  </si>
  <si>
    <t>La administración deL Fondo Fijo o Caja Chica será autorizada hasta el monto que no exceda veinte (20) salarios mínimos mensua</t>
  </si>
  <si>
    <t xml:space="preserve">les vigente para actividades diversas no especificadas de la Capital de la República, con reposición mensual para realizar gastos </t>
  </si>
  <si>
    <t xml:space="preserve">menores que individualmente por cada compra u operación no supone el monto máximo de transacción de veinte (20) jornales </t>
  </si>
  <si>
    <t xml:space="preserve">mínimos diarios, de conformidad a las disposiciones establecidas en el Art. 16 inc. C y Art. 35 de la Ley 2051/2003, previa utilización </t>
  </si>
  <si>
    <t>de un porcentaje mínimo del ochenta por ciento (80%)de los fondos transferidos.</t>
  </si>
  <si>
    <r>
      <t xml:space="preserve">Imputaciones Presupuestarias. </t>
    </r>
    <r>
      <rPr>
        <sz val="8"/>
        <rFont val="Arial"/>
        <family val="2"/>
      </rPr>
      <t xml:space="preserve">De conformidad a lo dispuesto en el Art. 75º del Decreto Nº  21.909/03 y sus actualizaciones, </t>
    </r>
  </si>
  <si>
    <t>las adquisiciones o compras deben ser imputadas en los conceptos de gastos descriptos en los respectivos Objetos del Gasto de</t>
  </si>
  <si>
    <t xml:space="preserve"> los siguientes Subgrupos de Objeto del Gasto:</t>
  </si>
  <si>
    <t>220 Transporte y Almacenaje.</t>
  </si>
  <si>
    <t>230 Pasaje y Viáticos</t>
  </si>
  <si>
    <t>240 Gastos por Servicios de Aseo, Mantenimiento y Reparaciones.</t>
  </si>
  <si>
    <t xml:space="preserve">260 Servicios Técnicos y Profesionales, con excepción del 263 Servicios Bancarios, 264 Primas y Gastos de Seguros, y 266 </t>
  </si>
  <si>
    <t>Consultorías, Asesorías e Investigaciones.</t>
  </si>
  <si>
    <t>280 Otros Servicios en General</t>
  </si>
  <si>
    <t xml:space="preserve">310 Productos alimenticios </t>
  </si>
  <si>
    <t>330 Productos de Papel, cartón e impresos.</t>
  </si>
  <si>
    <t>340 Bienes de consumo de Oficina e Insumos</t>
  </si>
  <si>
    <t>350 Productos e Instrumentales Químicos y Medicinales.</t>
  </si>
  <si>
    <t>390 Otros Bienes de Consumo.</t>
  </si>
  <si>
    <t>910 Pagos de Impuestos, Tasas y Gastos Judiciales.</t>
  </si>
  <si>
    <r>
      <t>Art. 10)</t>
    </r>
    <r>
      <rPr>
        <sz val="12"/>
        <rFont val="Arial"/>
        <family val="2"/>
      </rPr>
      <t xml:space="preserve"> Aprobado el Proyecto de Ordenanza por la Junta Municipal de la Ciudad de Bella Vista,</t>
    </r>
  </si>
  <si>
    <t>a los  dieciocho días del mes de  noviembre de 2011 , quedando sancionado el mismo de confor-</t>
  </si>
  <si>
    <t>midad con lo dispuesto en el Artículo 182 de la Ley N° 3966/10, Orgánica Municipal.</t>
  </si>
  <si>
    <t xml:space="preserve">DADA EN LA SALA DE CESIONES DE LA JUNTA MUNICIPAL A LOS DIECIOCHO </t>
  </si>
  <si>
    <t xml:space="preserve">   DIAS DEL MES DE NOVIEMBRE DEL AÑO DOS MIL DIEZ</t>
  </si>
  <si>
    <t xml:space="preserve">           ..........................................                                                       ......................................</t>
  </si>
  <si>
    <t xml:space="preserve">                DORIS TISCHLER                                                            EDUARDO OSWALD                   </t>
  </si>
  <si>
    <t xml:space="preserve">          SECRETARIA MUNICIPAL                                              PRESIDENTE JUNTA MUNICIPAL</t>
  </si>
  <si>
    <t>TENGASE POR ORDENANZA, PUBLIQUESE E INSERTESE EN EL REGISTRO MUNICIPAL</t>
  </si>
  <si>
    <t xml:space="preserve">       .........................................................                                        ........................................</t>
  </si>
  <si>
    <t xml:space="preserve">            CYNTHIA SCHOLLER                                                           DIGNO MULLER</t>
  </si>
  <si>
    <t xml:space="preserve">        SECRETARIA INTENDENCIA                                             INTENDENTE MUNICIPAL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</si>
</sst>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 * #,##0.00_ ;_ * \-#,##0.00_ ;_ * &quot;-&quot;??_ ;_ @_ 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0" fontId="7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4" xfId="0" applyFont="1" applyFill="1" applyBorder="1" applyAlignment="1">
      <alignment horizontal="right"/>
    </xf>
    <xf numFmtId="0" fontId="9" fillId="2" borderId="13" xfId="0" applyFont="1" applyFill="1" applyBorder="1"/>
    <xf numFmtId="3" fontId="9" fillId="2" borderId="14" xfId="0" applyNumberFormat="1" applyFont="1" applyFill="1" applyBorder="1"/>
    <xf numFmtId="0" fontId="7" fillId="2" borderId="6" xfId="0" applyFont="1" applyFill="1" applyBorder="1"/>
    <xf numFmtId="0" fontId="8" fillId="2" borderId="0" xfId="0" applyFont="1" applyFill="1" applyBorder="1"/>
    <xf numFmtId="0" fontId="8" fillId="2" borderId="15" xfId="0" applyFont="1" applyFill="1" applyBorder="1"/>
    <xf numFmtId="0" fontId="8" fillId="2" borderId="6" xfId="0" applyFont="1" applyFill="1" applyBorder="1" applyAlignment="1">
      <alignment horizontal="right"/>
    </xf>
    <xf numFmtId="0" fontId="9" fillId="2" borderId="16" xfId="0" applyFont="1" applyFill="1" applyBorder="1"/>
    <xf numFmtId="3" fontId="9" fillId="2" borderId="17" xfId="0" applyNumberFormat="1" applyFont="1" applyFill="1" applyBorder="1"/>
    <xf numFmtId="0" fontId="8" fillId="2" borderId="6" xfId="0" applyFont="1" applyFill="1" applyBorder="1"/>
    <xf numFmtId="0" fontId="7" fillId="2" borderId="0" xfId="0" applyFont="1" applyFill="1" applyBorder="1"/>
    <xf numFmtId="3" fontId="0" fillId="2" borderId="0" xfId="0" applyNumberFormat="1" applyFill="1"/>
    <xf numFmtId="0" fontId="7" fillId="2" borderId="15" xfId="0" applyFont="1" applyFill="1" applyBorder="1"/>
    <xf numFmtId="49" fontId="8" fillId="2" borderId="6" xfId="0" applyNumberFormat="1" applyFont="1" applyFill="1" applyBorder="1" applyAlignment="1">
      <alignment horizontal="right"/>
    </xf>
    <xf numFmtId="0" fontId="10" fillId="2" borderId="0" xfId="0" applyFont="1" applyFill="1" applyBorder="1"/>
    <xf numFmtId="3" fontId="0" fillId="2" borderId="6" xfId="0" applyNumberFormat="1" applyFill="1" applyBorder="1"/>
    <xf numFmtId="49" fontId="8" fillId="2" borderId="0" xfId="0" applyNumberFormat="1" applyFont="1" applyFill="1" applyBorder="1" applyAlignment="1">
      <alignment horizontal="right"/>
    </xf>
    <xf numFmtId="0" fontId="10" fillId="2" borderId="15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8" fillId="2" borderId="20" xfId="0" applyFont="1" applyFill="1" applyBorder="1"/>
    <xf numFmtId="49" fontId="8" fillId="2" borderId="9" xfId="0" applyNumberFormat="1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right"/>
    </xf>
    <xf numFmtId="0" fontId="10" fillId="2" borderId="20" xfId="0" applyFont="1" applyFill="1" applyBorder="1"/>
    <xf numFmtId="3" fontId="0" fillId="2" borderId="8" xfId="0" applyNumberFormat="1" applyFill="1" applyBorder="1"/>
    <xf numFmtId="3" fontId="0" fillId="2" borderId="0" xfId="0" applyNumberFormat="1" applyFill="1" applyBorder="1"/>
    <xf numFmtId="3" fontId="7" fillId="2" borderId="5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/>
    </xf>
    <xf numFmtId="49" fontId="10" fillId="2" borderId="12" xfId="0" applyNumberFormat="1" applyFont="1" applyFill="1" applyBorder="1"/>
    <xf numFmtId="3" fontId="0" fillId="2" borderId="4" xfId="0" applyNumberFormat="1" applyFill="1" applyBorder="1"/>
    <xf numFmtId="0" fontId="9" fillId="2" borderId="15" xfId="0" applyFont="1" applyFill="1" applyBorder="1"/>
    <xf numFmtId="3" fontId="9" fillId="2" borderId="6" xfId="0" applyNumberFormat="1" applyFont="1" applyFill="1" applyBorder="1"/>
    <xf numFmtId="3" fontId="10" fillId="2" borderId="6" xfId="0" applyNumberFormat="1" applyFont="1" applyFill="1" applyBorder="1"/>
    <xf numFmtId="0" fontId="0" fillId="2" borderId="6" xfId="0" applyFill="1" applyBorder="1"/>
    <xf numFmtId="0" fontId="9" fillId="2" borderId="21" xfId="0" applyFont="1" applyFill="1" applyBorder="1"/>
    <xf numFmtId="0" fontId="0" fillId="2" borderId="0" xfId="0" applyFill="1" applyBorder="1"/>
    <xf numFmtId="0" fontId="9" fillId="2" borderId="6" xfId="0" applyFont="1" applyFill="1" applyBorder="1"/>
    <xf numFmtId="0" fontId="9" fillId="2" borderId="0" xfId="0" applyFont="1" applyFill="1" applyBorder="1"/>
    <xf numFmtId="49" fontId="8" fillId="2" borderId="15" xfId="0" applyNumberFormat="1" applyFont="1" applyFill="1" applyBorder="1" applyAlignment="1">
      <alignment horizontal="right"/>
    </xf>
    <xf numFmtId="0" fontId="10" fillId="2" borderId="22" xfId="0" applyFont="1" applyFill="1" applyBorder="1"/>
    <xf numFmtId="3" fontId="0" fillId="2" borderId="7" xfId="0" applyNumberFormat="1" applyFill="1" applyBorder="1"/>
    <xf numFmtId="0" fontId="9" fillId="2" borderId="17" xfId="0" applyFont="1" applyFill="1" applyBorder="1"/>
    <xf numFmtId="3" fontId="9" fillId="2" borderId="23" xfId="0" applyNumberFormat="1" applyFont="1" applyFill="1" applyBorder="1"/>
    <xf numFmtId="3" fontId="10" fillId="2" borderId="24" xfId="0" applyNumberFormat="1" applyFont="1" applyFill="1" applyBorder="1"/>
    <xf numFmtId="0" fontId="10" fillId="2" borderId="6" xfId="0" applyFont="1" applyFill="1" applyBorder="1"/>
    <xf numFmtId="0" fontId="10" fillId="2" borderId="16" xfId="0" applyFont="1" applyFill="1" applyBorder="1"/>
    <xf numFmtId="3" fontId="10" fillId="2" borderId="17" xfId="0" applyNumberFormat="1" applyFont="1" applyFill="1" applyBorder="1"/>
    <xf numFmtId="0" fontId="9" fillId="2" borderId="25" xfId="0" applyFont="1" applyFill="1" applyBorder="1"/>
    <xf numFmtId="3" fontId="0" fillId="2" borderId="17" xfId="0" applyNumberFormat="1" applyFill="1" applyBorder="1"/>
    <xf numFmtId="164" fontId="2" fillId="2" borderId="0" xfId="1" applyNumberFormat="1" applyFont="1" applyFill="1"/>
    <xf numFmtId="0" fontId="10" fillId="2" borderId="9" xfId="0" applyFont="1" applyFill="1" applyBorder="1"/>
    <xf numFmtId="0" fontId="11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8" fillId="2" borderId="4" xfId="0" applyNumberFormat="1" applyFont="1" applyFill="1" applyBorder="1"/>
    <xf numFmtId="49" fontId="8" fillId="2" borderId="6" xfId="0" applyNumberFormat="1" applyFont="1" applyFill="1" applyBorder="1"/>
    <xf numFmtId="3" fontId="9" fillId="2" borderId="21" xfId="0" applyNumberFormat="1" applyFont="1" applyFill="1" applyBorder="1"/>
    <xf numFmtId="0" fontId="10" fillId="2" borderId="26" xfId="0" applyFont="1" applyFill="1" applyBorder="1"/>
    <xf numFmtId="49" fontId="7" fillId="2" borderId="6" xfId="0" applyNumberFormat="1" applyFont="1" applyFill="1" applyBorder="1" applyAlignment="1">
      <alignment horizontal="right"/>
    </xf>
    <xf numFmtId="49" fontId="8" fillId="2" borderId="7" xfId="0" applyNumberFormat="1" applyFont="1" applyFill="1" applyBorder="1" applyAlignment="1">
      <alignment horizontal="right"/>
    </xf>
    <xf numFmtId="3" fontId="10" fillId="2" borderId="22" xfId="0" applyNumberFormat="1" applyFont="1" applyFill="1" applyBorder="1"/>
    <xf numFmtId="0" fontId="8" fillId="2" borderId="7" xfId="0" applyFont="1" applyFill="1" applyBorder="1"/>
    <xf numFmtId="0" fontId="7" fillId="2" borderId="11" xfId="0" applyFont="1" applyFill="1" applyBorder="1"/>
    <xf numFmtId="0" fontId="10" fillId="2" borderId="11" xfId="0" applyFont="1" applyFill="1" applyBorder="1"/>
    <xf numFmtId="3" fontId="10" fillId="2" borderId="11" xfId="0" applyNumberFormat="1" applyFont="1" applyFill="1" applyBorder="1"/>
    <xf numFmtId="3" fontId="10" fillId="2" borderId="0" xfId="0" applyNumberFormat="1" applyFont="1" applyFill="1" applyBorder="1"/>
    <xf numFmtId="3" fontId="10" fillId="2" borderId="7" xfId="0" applyNumberFormat="1" applyFont="1" applyFill="1" applyBorder="1"/>
    <xf numFmtId="49" fontId="7" fillId="2" borderId="0" xfId="0" applyNumberFormat="1" applyFont="1" applyFill="1" applyBorder="1" applyAlignment="1">
      <alignment horizontal="right"/>
    </xf>
    <xf numFmtId="0" fontId="10" fillId="2" borderId="18" xfId="0" applyFont="1" applyFill="1" applyBorder="1"/>
    <xf numFmtId="0" fontId="10" fillId="2" borderId="8" xfId="0" applyFont="1" applyFill="1" applyBorder="1"/>
    <xf numFmtId="0" fontId="0" fillId="2" borderId="9" xfId="0" applyFill="1" applyBorder="1"/>
    <xf numFmtId="0" fontId="7" fillId="2" borderId="2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2" borderId="15" xfId="0" applyFont="1" applyFill="1" applyBorder="1"/>
    <xf numFmtId="3" fontId="0" fillId="2" borderId="10" xfId="0" applyNumberFormat="1" applyFill="1" applyBorder="1"/>
    <xf numFmtId="0" fontId="12" fillId="2" borderId="0" xfId="0" applyFont="1" applyFill="1"/>
    <xf numFmtId="0" fontId="9" fillId="2" borderId="0" xfId="0" applyFont="1" applyFill="1"/>
    <xf numFmtId="49" fontId="8" fillId="2" borderId="11" xfId="0" applyNumberFormat="1" applyFont="1" applyFill="1" applyBorder="1"/>
    <xf numFmtId="0" fontId="9" fillId="2" borderId="14" xfId="0" applyFont="1" applyFill="1" applyBorder="1"/>
    <xf numFmtId="49" fontId="8" fillId="2" borderId="0" xfId="0" applyNumberFormat="1" applyFont="1" applyFill="1" applyBorder="1"/>
    <xf numFmtId="0" fontId="12" fillId="2" borderId="6" xfId="0" applyFont="1" applyFill="1" applyBorder="1"/>
    <xf numFmtId="3" fontId="12" fillId="2" borderId="7" xfId="0" applyNumberFormat="1" applyFont="1" applyFill="1" applyBorder="1"/>
    <xf numFmtId="0" fontId="13" fillId="2" borderId="4" xfId="0" applyFont="1" applyFill="1" applyBorder="1" applyAlignment="1">
      <alignment horizontal="center"/>
    </xf>
    <xf numFmtId="0" fontId="14" fillId="2" borderId="6" xfId="0" applyFont="1" applyFill="1" applyBorder="1"/>
    <xf numFmtId="49" fontId="14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/>
    <xf numFmtId="0" fontId="13" fillId="2" borderId="0" xfId="0" applyFont="1" applyFill="1" applyBorder="1"/>
    <xf numFmtId="49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/>
    <xf numFmtId="0" fontId="15" fillId="2" borderId="0" xfId="0" applyFont="1" applyFill="1" applyBorder="1"/>
    <xf numFmtId="0" fontId="5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9"/>
  <sheetViews>
    <sheetView tabSelected="1" topLeftCell="A72" zoomScaleNormal="100" workbookViewId="0">
      <selection activeCell="G90" sqref="G90"/>
    </sheetView>
  </sheetViews>
  <sheetFormatPr baseColWidth="10" defaultRowHeight="12.75"/>
  <cols>
    <col min="1" max="1" width="6" customWidth="1"/>
    <col min="2" max="2" width="5.85546875" customWidth="1"/>
    <col min="3" max="3" width="6.28515625" customWidth="1"/>
    <col min="4" max="4" width="6" customWidth="1"/>
    <col min="5" max="5" width="3.5703125" customWidth="1"/>
    <col min="6" max="6" width="3.42578125" customWidth="1"/>
    <col min="7" max="7" width="51.42578125" customWidth="1"/>
    <col min="8" max="8" width="16.42578125" customWidth="1"/>
    <col min="10" max="10" width="16.5703125" bestFit="1" customWidth="1"/>
    <col min="11" max="11" width="15.85546875" customWidth="1"/>
  </cols>
  <sheetData>
    <row r="1" spans="1:256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256" s="2" customFormat="1" ht="18">
      <c r="A2" s="1" t="s">
        <v>1</v>
      </c>
      <c r="B2" s="1"/>
      <c r="C2" s="1"/>
      <c r="D2" s="1"/>
      <c r="E2" s="1"/>
      <c r="F2" s="1"/>
      <c r="G2" s="1"/>
      <c r="H2" s="1"/>
    </row>
    <row r="3" spans="1:256" s="2" customFormat="1" ht="18">
      <c r="A3" s="1" t="s">
        <v>2</v>
      </c>
      <c r="B3" s="1"/>
      <c r="C3" s="1"/>
      <c r="D3" s="1"/>
      <c r="E3" s="1"/>
      <c r="F3" s="1"/>
      <c r="G3" s="1"/>
      <c r="H3" s="1"/>
    </row>
    <row r="4" spans="1:256" s="2" customFormat="1" ht="3" customHeight="1"/>
    <row r="5" spans="1:256" s="2" customFormat="1" ht="18">
      <c r="A5" s="1" t="s">
        <v>3</v>
      </c>
      <c r="B5" s="1"/>
      <c r="C5" s="1"/>
      <c r="D5" s="1"/>
      <c r="E5" s="1"/>
      <c r="F5" s="1"/>
      <c r="G5" s="1"/>
      <c r="H5" s="1"/>
    </row>
    <row r="6" spans="1:256" s="2" customFormat="1" ht="7.5" customHeight="1"/>
    <row r="7" spans="1:256" s="2" customFormat="1">
      <c r="A7" s="3" t="s">
        <v>4</v>
      </c>
      <c r="B7" s="3"/>
      <c r="C7" s="3"/>
      <c r="D7" s="3"/>
      <c r="E7" s="3"/>
      <c r="F7" s="3"/>
      <c r="G7" s="3"/>
      <c r="H7" s="3"/>
    </row>
    <row r="8" spans="1:256" s="2" customFormat="1" ht="19.5" customHeight="1">
      <c r="A8" s="3"/>
      <c r="B8" s="3"/>
      <c r="C8" s="3"/>
      <c r="D8" s="3"/>
      <c r="E8" s="3"/>
      <c r="F8" s="3"/>
      <c r="G8" s="3"/>
      <c r="H8" s="3"/>
    </row>
    <row r="9" spans="1:256" s="2" customFormat="1" ht="9" customHeight="1">
      <c r="A9" s="4"/>
      <c r="B9" s="5"/>
      <c r="C9" s="5"/>
      <c r="D9" s="5"/>
      <c r="E9" s="5"/>
      <c r="F9" s="5"/>
      <c r="G9" s="5"/>
      <c r="H9" s="5"/>
    </row>
    <row r="10" spans="1:256" s="2" customFormat="1" ht="19.5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6.75" customHeight="1">
      <c r="A12" s="8"/>
      <c r="B12" s="9"/>
      <c r="C12" s="10"/>
      <c r="D12" s="10"/>
      <c r="E12" s="10"/>
      <c r="F12" s="10"/>
      <c r="G12" s="10"/>
      <c r="H12" s="10"/>
    </row>
    <row r="13" spans="1:256" s="10" customFormat="1" ht="15.75">
      <c r="A13" s="11" t="s">
        <v>6</v>
      </c>
    </row>
    <row r="14" spans="1:256" s="12" customFormat="1" ht="15">
      <c r="A14" s="12" t="s">
        <v>7</v>
      </c>
    </row>
    <row r="15" spans="1:256" s="12" customFormat="1" ht="15">
      <c r="A15" s="13" t="s">
        <v>8</v>
      </c>
    </row>
    <row r="16" spans="1:256" s="12" customFormat="1" ht="15">
      <c r="A16" s="12" t="s">
        <v>9</v>
      </c>
    </row>
    <row r="17" spans="1:10" s="12" customFormat="1" ht="15">
      <c r="A17" s="12" t="s">
        <v>10</v>
      </c>
    </row>
    <row r="18" spans="1:10" s="12" customFormat="1" ht="7.5" customHeight="1"/>
    <row r="19" spans="1:10" s="12" customFormat="1" ht="15.75">
      <c r="A19" s="14" t="s">
        <v>11</v>
      </c>
    </row>
    <row r="20" spans="1:10" s="12" customFormat="1" ht="15">
      <c r="A20" s="12" t="s">
        <v>12</v>
      </c>
    </row>
    <row r="21" spans="1:10" s="15" customFormat="1" ht="8.25" customHeight="1" thickBot="1">
      <c r="A21" s="12"/>
      <c r="B21" s="12"/>
      <c r="C21" s="12"/>
      <c r="D21" s="12"/>
      <c r="E21" s="12"/>
      <c r="F21" s="12"/>
      <c r="G21" s="12"/>
      <c r="H21" s="12"/>
    </row>
    <row r="22" spans="1:10" s="15" customFormat="1" ht="13.5" thickBot="1">
      <c r="A22" s="16" t="s">
        <v>13</v>
      </c>
      <c r="B22" s="17"/>
      <c r="C22" s="17"/>
      <c r="D22" s="17"/>
      <c r="E22" s="17"/>
      <c r="F22" s="18"/>
      <c r="G22" s="19"/>
      <c r="H22" s="20"/>
    </row>
    <row r="23" spans="1:10" s="15" customFormat="1">
      <c r="A23" s="21" t="s">
        <v>14</v>
      </c>
      <c r="B23" s="22" t="s">
        <v>15</v>
      </c>
      <c r="C23" s="21" t="s">
        <v>16</v>
      </c>
      <c r="D23" s="22" t="s">
        <v>16</v>
      </c>
      <c r="E23" s="21" t="s">
        <v>17</v>
      </c>
      <c r="F23" s="22" t="s">
        <v>18</v>
      </c>
      <c r="G23" s="23" t="s">
        <v>19</v>
      </c>
      <c r="H23" s="24" t="s">
        <v>20</v>
      </c>
    </row>
    <row r="24" spans="1:10" s="15" customFormat="1" ht="13.5" thickBot="1">
      <c r="A24" s="25"/>
      <c r="B24" s="26" t="s">
        <v>14</v>
      </c>
      <c r="C24" s="25"/>
      <c r="D24" s="26" t="s">
        <v>21</v>
      </c>
      <c r="E24" s="25"/>
      <c r="F24" s="27"/>
      <c r="G24" s="28"/>
      <c r="H24" s="29"/>
    </row>
    <row r="25" spans="1:10" s="15" customFormat="1">
      <c r="A25" s="19"/>
      <c r="B25" s="30"/>
      <c r="C25" s="31"/>
      <c r="D25" s="32"/>
      <c r="E25" s="32"/>
      <c r="F25" s="32"/>
      <c r="G25" s="33" t="s">
        <v>22</v>
      </c>
      <c r="H25" s="34">
        <f>SUM(H26+H105+H113)</f>
        <v>6394332297</v>
      </c>
    </row>
    <row r="26" spans="1:10" s="15" customFormat="1">
      <c r="A26" s="35">
        <v>100</v>
      </c>
      <c r="B26" s="36"/>
      <c r="C26" s="37"/>
      <c r="D26" s="38"/>
      <c r="E26" s="38"/>
      <c r="F26" s="38"/>
      <c r="G26" s="39" t="s">
        <v>23</v>
      </c>
      <c r="H26" s="40">
        <f>SUM(H27+H49+H67+H86+H91+H99+H102)</f>
        <v>3635374460</v>
      </c>
    </row>
    <row r="27" spans="1:10" s="15" customFormat="1">
      <c r="A27" s="41"/>
      <c r="B27" s="42">
        <v>110</v>
      </c>
      <c r="C27" s="37"/>
      <c r="D27" s="38"/>
      <c r="E27" s="38"/>
      <c r="F27" s="38"/>
      <c r="G27" s="39" t="s">
        <v>24</v>
      </c>
      <c r="H27" s="40">
        <f>SUM(H28+H35+H47)</f>
        <v>1783135000</v>
      </c>
      <c r="J27" s="43"/>
    </row>
    <row r="28" spans="1:10" s="15" customFormat="1">
      <c r="A28" s="41"/>
      <c r="B28" s="36"/>
      <c r="C28" s="44">
        <v>112</v>
      </c>
      <c r="D28" s="38"/>
      <c r="E28" s="38"/>
      <c r="F28" s="38"/>
      <c r="G28" s="39" t="s">
        <v>25</v>
      </c>
      <c r="H28" s="40">
        <f>SUM(H29:H34)</f>
        <v>1012000000</v>
      </c>
    </row>
    <row r="29" spans="1:10" s="15" customFormat="1">
      <c r="A29" s="41"/>
      <c r="B29" s="36"/>
      <c r="C29" s="37"/>
      <c r="D29" s="45" t="s">
        <v>26</v>
      </c>
      <c r="E29" s="45" t="s">
        <v>27</v>
      </c>
      <c r="F29" s="45" t="s">
        <v>26</v>
      </c>
      <c r="G29" s="46" t="s">
        <v>28</v>
      </c>
      <c r="H29" s="47">
        <v>650000000</v>
      </c>
    </row>
    <row r="30" spans="1:10" s="15" customFormat="1">
      <c r="A30" s="41"/>
      <c r="B30" s="36"/>
      <c r="C30" s="37"/>
      <c r="D30" s="45" t="s">
        <v>29</v>
      </c>
      <c r="E30" s="45" t="s">
        <v>27</v>
      </c>
      <c r="F30" s="45" t="s">
        <v>26</v>
      </c>
      <c r="G30" s="46" t="s">
        <v>30</v>
      </c>
      <c r="H30" s="47">
        <v>12000000</v>
      </c>
    </row>
    <row r="31" spans="1:10" s="15" customFormat="1">
      <c r="A31" s="41"/>
      <c r="B31" s="36"/>
      <c r="C31" s="37"/>
      <c r="D31" s="45" t="s">
        <v>31</v>
      </c>
      <c r="E31" s="45" t="s">
        <v>27</v>
      </c>
      <c r="F31" s="45" t="s">
        <v>26</v>
      </c>
      <c r="G31" s="46" t="s">
        <v>32</v>
      </c>
      <c r="H31" s="47">
        <v>270000000</v>
      </c>
    </row>
    <row r="32" spans="1:10" s="15" customFormat="1">
      <c r="A32" s="41"/>
      <c r="B32" s="36"/>
      <c r="C32" s="37"/>
      <c r="D32" s="45" t="s">
        <v>33</v>
      </c>
      <c r="E32" s="45" t="s">
        <v>27</v>
      </c>
      <c r="F32" s="45" t="s">
        <v>26</v>
      </c>
      <c r="G32" s="46" t="s">
        <v>34</v>
      </c>
      <c r="H32" s="47">
        <v>30000000</v>
      </c>
    </row>
    <row r="33" spans="1:8" s="15" customFormat="1">
      <c r="A33" s="41"/>
      <c r="B33" s="36"/>
      <c r="C33" s="37"/>
      <c r="D33" s="45" t="s">
        <v>35</v>
      </c>
      <c r="E33" s="45" t="s">
        <v>27</v>
      </c>
      <c r="F33" s="45" t="s">
        <v>26</v>
      </c>
      <c r="G33" s="46" t="s">
        <v>36</v>
      </c>
      <c r="H33" s="47">
        <v>8000000</v>
      </c>
    </row>
    <row r="34" spans="1:8" s="15" customFormat="1">
      <c r="A34" s="41"/>
      <c r="B34" s="36"/>
      <c r="C34" s="37"/>
      <c r="D34" s="45" t="s">
        <v>37</v>
      </c>
      <c r="E34" s="45" t="s">
        <v>27</v>
      </c>
      <c r="F34" s="45" t="s">
        <v>26</v>
      </c>
      <c r="G34" s="46" t="s">
        <v>38</v>
      </c>
      <c r="H34" s="47">
        <v>42000000</v>
      </c>
    </row>
    <row r="35" spans="1:8" s="15" customFormat="1">
      <c r="A35" s="41"/>
      <c r="B35" s="36"/>
      <c r="C35" s="44">
        <v>113</v>
      </c>
      <c r="D35" s="45"/>
      <c r="E35" s="45"/>
      <c r="F35" s="45"/>
      <c r="G35" s="39" t="s">
        <v>39</v>
      </c>
      <c r="H35" s="40">
        <f>SUM(H36:H46)</f>
        <v>725300000</v>
      </c>
    </row>
    <row r="36" spans="1:8" s="15" customFormat="1">
      <c r="A36" s="41"/>
      <c r="B36" s="36"/>
      <c r="C36" s="37"/>
      <c r="D36" s="45" t="s">
        <v>35</v>
      </c>
      <c r="E36" s="45" t="s">
        <v>27</v>
      </c>
      <c r="F36" s="45" t="s">
        <v>26</v>
      </c>
      <c r="G36" s="46" t="s">
        <v>40</v>
      </c>
      <c r="H36" s="47"/>
    </row>
    <row r="37" spans="1:8" s="15" customFormat="1">
      <c r="A37" s="41"/>
      <c r="B37" s="36"/>
      <c r="C37" s="37"/>
      <c r="D37" s="45"/>
      <c r="E37" s="45"/>
      <c r="F37" s="45"/>
      <c r="G37" s="46" t="s">
        <v>41</v>
      </c>
      <c r="H37" s="47">
        <v>3000000</v>
      </c>
    </row>
    <row r="38" spans="1:8" s="15" customFormat="1">
      <c r="A38" s="41"/>
      <c r="B38" s="36"/>
      <c r="C38" s="37"/>
      <c r="D38" s="45" t="s">
        <v>42</v>
      </c>
      <c r="E38" s="45" t="s">
        <v>27</v>
      </c>
      <c r="F38" s="45" t="s">
        <v>26</v>
      </c>
      <c r="G38" s="46" t="s">
        <v>43</v>
      </c>
      <c r="H38" s="47">
        <v>610000000</v>
      </c>
    </row>
    <row r="39" spans="1:8" s="15" customFormat="1">
      <c r="A39" s="41"/>
      <c r="B39" s="36"/>
      <c r="C39" s="37"/>
      <c r="D39" s="45" t="s">
        <v>44</v>
      </c>
      <c r="E39" s="45" t="s">
        <v>27</v>
      </c>
      <c r="F39" s="45" t="s">
        <v>26</v>
      </c>
      <c r="G39" s="46" t="s">
        <v>45</v>
      </c>
      <c r="H39" s="47">
        <v>64000000</v>
      </c>
    </row>
    <row r="40" spans="1:8" s="15" customFormat="1">
      <c r="A40" s="41"/>
      <c r="B40" s="36"/>
      <c r="C40" s="37"/>
      <c r="D40" s="45" t="s">
        <v>46</v>
      </c>
      <c r="E40" s="45" t="s">
        <v>27</v>
      </c>
      <c r="F40" s="45" t="s">
        <v>26</v>
      </c>
      <c r="G40" s="46" t="s">
        <v>47</v>
      </c>
      <c r="H40" s="47">
        <v>1000000</v>
      </c>
    </row>
    <row r="41" spans="1:8" s="15" customFormat="1">
      <c r="A41" s="41"/>
      <c r="B41" s="36"/>
      <c r="C41" s="37"/>
      <c r="D41" s="45" t="s">
        <v>48</v>
      </c>
      <c r="E41" s="45" t="s">
        <v>27</v>
      </c>
      <c r="F41" s="45" t="s">
        <v>26</v>
      </c>
      <c r="G41" s="46" t="s">
        <v>49</v>
      </c>
      <c r="H41" s="47">
        <v>8000000</v>
      </c>
    </row>
    <row r="42" spans="1:8" s="15" customFormat="1">
      <c r="A42" s="41"/>
      <c r="B42" s="36"/>
      <c r="C42" s="37"/>
      <c r="D42" s="45" t="s">
        <v>50</v>
      </c>
      <c r="E42" s="45" t="s">
        <v>27</v>
      </c>
      <c r="F42" s="45" t="s">
        <v>26</v>
      </c>
      <c r="G42" s="46" t="s">
        <v>51</v>
      </c>
      <c r="H42" s="47"/>
    </row>
    <row r="43" spans="1:8" s="15" customFormat="1">
      <c r="A43" s="41"/>
      <c r="B43" s="36"/>
      <c r="C43" s="37"/>
      <c r="D43" s="45"/>
      <c r="E43" s="45"/>
      <c r="F43" s="45"/>
      <c r="G43" s="46" t="s">
        <v>52</v>
      </c>
      <c r="H43" s="47">
        <v>300000</v>
      </c>
    </row>
    <row r="44" spans="1:8" s="15" customFormat="1">
      <c r="A44" s="41"/>
      <c r="B44" s="36"/>
      <c r="C44" s="37"/>
      <c r="D44" s="45" t="s">
        <v>53</v>
      </c>
      <c r="E44" s="45" t="s">
        <v>27</v>
      </c>
      <c r="F44" s="45" t="s">
        <v>26</v>
      </c>
      <c r="G44" s="46" t="s">
        <v>54</v>
      </c>
      <c r="H44" s="47">
        <v>13000000</v>
      </c>
    </row>
    <row r="45" spans="1:8" s="15" customFormat="1">
      <c r="A45" s="41"/>
      <c r="B45" s="36"/>
      <c r="C45" s="37"/>
      <c r="D45" s="45" t="s">
        <v>55</v>
      </c>
      <c r="E45" s="45" t="s">
        <v>27</v>
      </c>
      <c r="F45" s="45" t="s">
        <v>26</v>
      </c>
      <c r="G45" s="46" t="s">
        <v>56</v>
      </c>
      <c r="H45" s="47">
        <v>1000000</v>
      </c>
    </row>
    <row r="46" spans="1:8" s="15" customFormat="1">
      <c r="A46" s="41"/>
      <c r="B46" s="36"/>
      <c r="C46" s="37"/>
      <c r="D46" s="45" t="s">
        <v>57</v>
      </c>
      <c r="E46" s="45" t="s">
        <v>27</v>
      </c>
      <c r="F46" s="45" t="s">
        <v>26</v>
      </c>
      <c r="G46" s="46" t="s">
        <v>58</v>
      </c>
      <c r="H46" s="47">
        <v>25000000</v>
      </c>
    </row>
    <row r="47" spans="1:8" s="15" customFormat="1">
      <c r="A47" s="41"/>
      <c r="B47" s="36"/>
      <c r="C47" s="44">
        <v>119</v>
      </c>
      <c r="D47" s="45"/>
      <c r="E47" s="45"/>
      <c r="F47" s="45"/>
      <c r="G47" s="39" t="s">
        <v>59</v>
      </c>
      <c r="H47" s="40">
        <f>SUM(H48)</f>
        <v>45835000</v>
      </c>
    </row>
    <row r="48" spans="1:8" s="15" customFormat="1">
      <c r="A48" s="41"/>
      <c r="B48" s="36"/>
      <c r="C48" s="37"/>
      <c r="D48" s="45" t="s">
        <v>29</v>
      </c>
      <c r="E48" s="45" t="s">
        <v>27</v>
      </c>
      <c r="F48" s="45" t="s">
        <v>26</v>
      </c>
      <c r="G48" s="46" t="s">
        <v>60</v>
      </c>
      <c r="H48" s="47">
        <v>45835000</v>
      </c>
    </row>
    <row r="49" spans="1:8" s="15" customFormat="1">
      <c r="A49" s="41"/>
      <c r="B49" s="42">
        <v>130</v>
      </c>
      <c r="C49" s="37"/>
      <c r="D49" s="45"/>
      <c r="E49" s="45"/>
      <c r="F49" s="45"/>
      <c r="G49" s="39" t="s">
        <v>61</v>
      </c>
      <c r="H49" s="40">
        <f>SUM(H50+H65)</f>
        <v>596000000</v>
      </c>
    </row>
    <row r="50" spans="1:8" s="15" customFormat="1">
      <c r="A50" s="41"/>
      <c r="B50" s="36"/>
      <c r="C50" s="44">
        <v>132</v>
      </c>
      <c r="D50" s="45"/>
      <c r="E50" s="45"/>
      <c r="F50" s="45"/>
      <c r="G50" s="39" t="s">
        <v>62</v>
      </c>
      <c r="H50" s="40">
        <f>SUM(H51:H64)</f>
        <v>556000000</v>
      </c>
    </row>
    <row r="51" spans="1:8" s="15" customFormat="1">
      <c r="A51" s="41"/>
      <c r="B51" s="36"/>
      <c r="C51" s="37"/>
      <c r="D51" s="45" t="s">
        <v>63</v>
      </c>
      <c r="E51" s="45" t="s">
        <v>27</v>
      </c>
      <c r="F51" s="45" t="s">
        <v>26</v>
      </c>
      <c r="G51" s="46" t="s">
        <v>64</v>
      </c>
      <c r="H51" s="47">
        <v>22000000</v>
      </c>
    </row>
    <row r="52" spans="1:8" s="15" customFormat="1">
      <c r="A52" s="41"/>
      <c r="B52" s="36"/>
      <c r="C52" s="37"/>
      <c r="D52" s="45" t="s">
        <v>65</v>
      </c>
      <c r="E52" s="45" t="s">
        <v>27</v>
      </c>
      <c r="F52" s="45" t="s">
        <v>26</v>
      </c>
      <c r="G52" s="46" t="s">
        <v>66</v>
      </c>
      <c r="H52" s="47">
        <v>65000000</v>
      </c>
    </row>
    <row r="53" spans="1:8" s="15" customFormat="1">
      <c r="A53" s="41"/>
      <c r="B53" s="36"/>
      <c r="C53" s="37"/>
      <c r="D53" s="45" t="s">
        <v>67</v>
      </c>
      <c r="E53" s="45" t="s">
        <v>27</v>
      </c>
      <c r="F53" s="45" t="s">
        <v>26</v>
      </c>
      <c r="G53" s="46" t="s">
        <v>68</v>
      </c>
      <c r="H53" s="47">
        <v>25000000</v>
      </c>
    </row>
    <row r="54" spans="1:8" s="15" customFormat="1">
      <c r="A54" s="37"/>
      <c r="B54" s="41"/>
      <c r="C54" s="41"/>
      <c r="D54" s="48" t="s">
        <v>69</v>
      </c>
      <c r="E54" s="45" t="s">
        <v>27</v>
      </c>
      <c r="F54" s="45" t="s">
        <v>26</v>
      </c>
      <c r="G54" s="49" t="s">
        <v>70</v>
      </c>
      <c r="H54" s="47"/>
    </row>
    <row r="55" spans="1:8" s="15" customFormat="1">
      <c r="A55" s="37"/>
      <c r="B55" s="41"/>
      <c r="C55" s="41"/>
      <c r="D55" s="48"/>
      <c r="E55" s="45"/>
      <c r="F55" s="45"/>
      <c r="G55" s="49" t="s">
        <v>71</v>
      </c>
      <c r="H55" s="47">
        <v>100000000</v>
      </c>
    </row>
    <row r="56" spans="1:8" s="15" customFormat="1">
      <c r="A56" s="37"/>
      <c r="B56" s="41"/>
      <c r="C56" s="41"/>
      <c r="D56" s="48" t="s">
        <v>57</v>
      </c>
      <c r="E56" s="45" t="s">
        <v>27</v>
      </c>
      <c r="F56" s="45" t="s">
        <v>26</v>
      </c>
      <c r="G56" s="49" t="s">
        <v>72</v>
      </c>
      <c r="H56" s="47"/>
    </row>
    <row r="57" spans="1:8" s="15" customFormat="1">
      <c r="A57" s="37"/>
      <c r="B57" s="41"/>
      <c r="C57" s="41"/>
      <c r="D57" s="48"/>
      <c r="E57" s="45"/>
      <c r="F57" s="45"/>
      <c r="G57" s="49" t="s">
        <v>73</v>
      </c>
      <c r="H57" s="47">
        <v>87000000</v>
      </c>
    </row>
    <row r="58" spans="1:8" s="15" customFormat="1">
      <c r="A58" s="37"/>
      <c r="B58" s="41"/>
      <c r="C58" s="41"/>
      <c r="D58" s="48" t="s">
        <v>74</v>
      </c>
      <c r="E58" s="45" t="s">
        <v>27</v>
      </c>
      <c r="F58" s="45" t="s">
        <v>26</v>
      </c>
      <c r="G58" s="49" t="s">
        <v>75</v>
      </c>
      <c r="H58" s="47">
        <v>25000000</v>
      </c>
    </row>
    <row r="59" spans="1:8" s="15" customFormat="1">
      <c r="A59" s="37"/>
      <c r="B59" s="41"/>
      <c r="C59" s="41"/>
      <c r="D59" s="48" t="s">
        <v>76</v>
      </c>
      <c r="E59" s="45" t="s">
        <v>27</v>
      </c>
      <c r="F59" s="45" t="s">
        <v>26</v>
      </c>
      <c r="G59" s="49" t="s">
        <v>77</v>
      </c>
      <c r="H59" s="47">
        <v>35000000</v>
      </c>
    </row>
    <row r="60" spans="1:8" s="15" customFormat="1">
      <c r="A60" s="37"/>
      <c r="B60" s="41"/>
      <c r="C60" s="41"/>
      <c r="D60" s="48" t="s">
        <v>78</v>
      </c>
      <c r="E60" s="45" t="s">
        <v>27</v>
      </c>
      <c r="F60" s="45" t="s">
        <v>26</v>
      </c>
      <c r="G60" s="49" t="s">
        <v>79</v>
      </c>
      <c r="H60" s="47">
        <v>35000000</v>
      </c>
    </row>
    <row r="61" spans="1:8" s="15" customFormat="1">
      <c r="A61" s="37"/>
      <c r="B61" s="41"/>
      <c r="C61" s="41"/>
      <c r="D61" s="48" t="s">
        <v>80</v>
      </c>
      <c r="E61" s="45" t="s">
        <v>27</v>
      </c>
      <c r="F61" s="45" t="s">
        <v>26</v>
      </c>
      <c r="G61" s="49" t="s">
        <v>81</v>
      </c>
      <c r="H61" s="47">
        <v>40000000</v>
      </c>
    </row>
    <row r="62" spans="1:8" s="15" customFormat="1">
      <c r="A62" s="37"/>
      <c r="B62" s="41"/>
      <c r="C62" s="41"/>
      <c r="D62" s="48" t="s">
        <v>82</v>
      </c>
      <c r="E62" s="45" t="s">
        <v>27</v>
      </c>
      <c r="F62" s="45" t="s">
        <v>26</v>
      </c>
      <c r="G62" s="49" t="s">
        <v>83</v>
      </c>
      <c r="H62" s="47">
        <v>15000000</v>
      </c>
    </row>
    <row r="63" spans="1:8" s="15" customFormat="1">
      <c r="A63" s="37"/>
      <c r="B63" s="41"/>
      <c r="C63" s="41"/>
      <c r="D63" s="48" t="s">
        <v>84</v>
      </c>
      <c r="E63" s="45" t="s">
        <v>27</v>
      </c>
      <c r="F63" s="45" t="s">
        <v>26</v>
      </c>
      <c r="G63" s="49" t="s">
        <v>85</v>
      </c>
      <c r="H63" s="47">
        <v>92000000</v>
      </c>
    </row>
    <row r="64" spans="1:8" s="15" customFormat="1">
      <c r="A64" s="37"/>
      <c r="B64" s="41"/>
      <c r="C64" s="41"/>
      <c r="D64" s="48" t="s">
        <v>86</v>
      </c>
      <c r="E64" s="45" t="s">
        <v>27</v>
      </c>
      <c r="F64" s="45" t="s">
        <v>26</v>
      </c>
      <c r="G64" s="49" t="s">
        <v>87</v>
      </c>
      <c r="H64" s="47">
        <v>15000000</v>
      </c>
    </row>
    <row r="65" spans="1:8" s="15" customFormat="1">
      <c r="A65" s="37"/>
      <c r="B65" s="41"/>
      <c r="C65" s="35">
        <v>133</v>
      </c>
      <c r="D65" s="48"/>
      <c r="E65" s="45"/>
      <c r="F65" s="45"/>
      <c r="G65" s="50" t="s">
        <v>88</v>
      </c>
      <c r="H65" s="40">
        <f>SUM(H66)</f>
        <v>40000000</v>
      </c>
    </row>
    <row r="66" spans="1:8" s="15" customFormat="1">
      <c r="A66" s="37"/>
      <c r="B66" s="41"/>
      <c r="C66" s="41"/>
      <c r="D66" s="48" t="s">
        <v>26</v>
      </c>
      <c r="E66" s="45" t="s">
        <v>27</v>
      </c>
      <c r="F66" s="45" t="s">
        <v>26</v>
      </c>
      <c r="G66" s="49" t="s">
        <v>60</v>
      </c>
      <c r="H66" s="47">
        <v>40000000</v>
      </c>
    </row>
    <row r="67" spans="1:8" s="15" customFormat="1">
      <c r="A67" s="37"/>
      <c r="B67" s="35">
        <v>140</v>
      </c>
      <c r="C67" s="41"/>
      <c r="D67" s="48"/>
      <c r="E67" s="45"/>
      <c r="F67" s="45"/>
      <c r="G67" s="50" t="s">
        <v>89</v>
      </c>
      <c r="H67" s="40">
        <f>SUM(H68+H84)</f>
        <v>234000000</v>
      </c>
    </row>
    <row r="68" spans="1:8" s="15" customFormat="1">
      <c r="A68" s="37"/>
      <c r="B68" s="41"/>
      <c r="C68" s="35">
        <v>141</v>
      </c>
      <c r="D68" s="48"/>
      <c r="E68" s="45"/>
      <c r="F68" s="45"/>
      <c r="G68" s="51" t="s">
        <v>90</v>
      </c>
      <c r="H68" s="40">
        <f>SUM(H69+H83)</f>
        <v>34000000</v>
      </c>
    </row>
    <row r="69" spans="1:8" s="15" customFormat="1" ht="13.5" thickBot="1">
      <c r="A69" s="52"/>
      <c r="B69" s="25"/>
      <c r="C69" s="25"/>
      <c r="D69" s="53" t="s">
        <v>91</v>
      </c>
      <c r="E69" s="54" t="s">
        <v>27</v>
      </c>
      <c r="F69" s="54" t="s">
        <v>26</v>
      </c>
      <c r="G69" s="55" t="s">
        <v>92</v>
      </c>
      <c r="H69" s="56">
        <v>4000000</v>
      </c>
    </row>
    <row r="70" spans="1:8" s="15" customFormat="1">
      <c r="A70" s="36"/>
      <c r="B70" s="36"/>
      <c r="C70" s="36"/>
      <c r="D70" s="48"/>
      <c r="E70" s="48"/>
      <c r="F70" s="48"/>
      <c r="G70" s="46"/>
      <c r="H70" s="57"/>
    </row>
    <row r="71" spans="1:8" s="15" customFormat="1">
      <c r="A71" s="36"/>
      <c r="B71" s="36"/>
      <c r="C71" s="36"/>
      <c r="D71" s="48"/>
      <c r="E71" s="48"/>
      <c r="F71" s="48"/>
      <c r="G71" s="46"/>
      <c r="H71" s="57"/>
    </row>
    <row r="72" spans="1:8" s="15" customFormat="1">
      <c r="A72" s="36"/>
      <c r="B72" s="36"/>
      <c r="C72" s="36"/>
      <c r="D72" s="48"/>
      <c r="E72" s="48"/>
      <c r="F72" s="48"/>
      <c r="G72" s="46"/>
      <c r="H72" s="57"/>
    </row>
    <row r="73" spans="1:8" s="15" customFormat="1">
      <c r="A73" s="36"/>
      <c r="B73" s="36"/>
      <c r="C73" s="36"/>
      <c r="D73" s="48"/>
      <c r="E73" s="48"/>
      <c r="F73" s="48"/>
      <c r="G73" s="46"/>
      <c r="H73" s="57"/>
    </row>
    <row r="74" spans="1:8" s="15" customFormat="1">
      <c r="A74" s="36"/>
      <c r="B74" s="36"/>
      <c r="C74" s="36"/>
      <c r="D74" s="48"/>
      <c r="E74" s="48"/>
      <c r="F74" s="48"/>
      <c r="G74" s="46"/>
      <c r="H74" s="57"/>
    </row>
    <row r="75" spans="1:8" s="15" customFormat="1">
      <c r="A75" s="36"/>
      <c r="B75" s="36"/>
      <c r="C75" s="36"/>
      <c r="D75" s="48"/>
      <c r="E75" s="48"/>
      <c r="F75" s="48"/>
      <c r="G75" s="46"/>
      <c r="H75" s="57"/>
    </row>
    <row r="76" spans="1:8" s="15" customFormat="1">
      <c r="A76" s="36"/>
      <c r="B76" s="36"/>
      <c r="C76" s="36"/>
      <c r="D76" s="48"/>
      <c r="E76" s="48"/>
      <c r="F76" s="48"/>
      <c r="G76" s="46"/>
      <c r="H76" s="57"/>
    </row>
    <row r="77" spans="1:8" s="15" customFormat="1">
      <c r="A77" s="36"/>
      <c r="B77" s="36"/>
      <c r="C77" s="36"/>
      <c r="D77" s="48"/>
      <c r="E77" s="48"/>
      <c r="F77" s="48"/>
      <c r="G77" s="46"/>
      <c r="H77" s="57"/>
    </row>
    <row r="78" spans="1:8" s="15" customFormat="1">
      <c r="A78" s="36"/>
      <c r="B78" s="36"/>
      <c r="C78" s="36"/>
      <c r="D78" s="48"/>
      <c r="E78" s="48"/>
      <c r="F78" s="48"/>
      <c r="G78" s="46"/>
      <c r="H78" s="57"/>
    </row>
    <row r="79" spans="1:8" s="15" customFormat="1" ht="13.5" thickBot="1">
      <c r="A79" s="36"/>
      <c r="B79" s="36"/>
      <c r="C79" s="36"/>
      <c r="D79" s="48"/>
      <c r="E79" s="48"/>
      <c r="F79" s="48"/>
      <c r="G79" s="46"/>
      <c r="H79" s="57"/>
    </row>
    <row r="80" spans="1:8" s="15" customFormat="1" ht="12" customHeight="1" thickBot="1">
      <c r="A80" s="16" t="s">
        <v>13</v>
      </c>
      <c r="B80" s="17"/>
      <c r="C80" s="17"/>
      <c r="D80" s="17"/>
      <c r="E80" s="17"/>
      <c r="F80" s="18"/>
      <c r="G80" s="19"/>
      <c r="H80" s="58"/>
    </row>
    <row r="81" spans="1:8" s="15" customFormat="1" ht="12" customHeight="1">
      <c r="A81" s="21" t="s">
        <v>14</v>
      </c>
      <c r="B81" s="22" t="s">
        <v>15</v>
      </c>
      <c r="C81" s="21" t="s">
        <v>16</v>
      </c>
      <c r="D81" s="22" t="s">
        <v>16</v>
      </c>
      <c r="E81" s="21" t="s">
        <v>17</v>
      </c>
      <c r="F81" s="22" t="s">
        <v>18</v>
      </c>
      <c r="G81" s="23" t="s">
        <v>19</v>
      </c>
      <c r="H81" s="59" t="s">
        <v>20</v>
      </c>
    </row>
    <row r="82" spans="1:8" s="15" customFormat="1" ht="11.25" customHeight="1" thickBot="1">
      <c r="A82" s="25"/>
      <c r="B82" s="26" t="s">
        <v>14</v>
      </c>
      <c r="C82" s="25"/>
      <c r="D82" s="26" t="s">
        <v>21</v>
      </c>
      <c r="E82" s="25"/>
      <c r="F82" s="27"/>
      <c r="G82" s="28"/>
      <c r="H82" s="60"/>
    </row>
    <row r="83" spans="1:8" s="15" customFormat="1" ht="12" customHeight="1">
      <c r="A83" s="31"/>
      <c r="B83" s="19"/>
      <c r="C83" s="19"/>
      <c r="D83" s="61" t="s">
        <v>93</v>
      </c>
      <c r="E83" s="62" t="s">
        <v>27</v>
      </c>
      <c r="F83" s="62" t="s">
        <v>26</v>
      </c>
      <c r="G83" s="63" t="s">
        <v>94</v>
      </c>
      <c r="H83" s="64">
        <v>30000000</v>
      </c>
    </row>
    <row r="84" spans="1:8" s="15" customFormat="1" ht="12" customHeight="1">
      <c r="A84" s="37"/>
      <c r="B84" s="35"/>
      <c r="C84" s="35">
        <v>142</v>
      </c>
      <c r="D84" s="48"/>
      <c r="E84" s="45"/>
      <c r="F84" s="45"/>
      <c r="G84" s="65" t="s">
        <v>95</v>
      </c>
      <c r="H84" s="66">
        <f>SUM(H85)</f>
        <v>200000000</v>
      </c>
    </row>
    <row r="85" spans="1:8" s="15" customFormat="1" ht="12" customHeight="1">
      <c r="A85" s="37"/>
      <c r="B85" s="35"/>
      <c r="C85" s="42"/>
      <c r="D85" s="45" t="s">
        <v>48</v>
      </c>
      <c r="E85" s="48" t="s">
        <v>27</v>
      </c>
      <c r="F85" s="45" t="s">
        <v>26</v>
      </c>
      <c r="G85" s="46" t="s">
        <v>96</v>
      </c>
      <c r="H85" s="47">
        <v>200000000</v>
      </c>
    </row>
    <row r="86" spans="1:8" s="15" customFormat="1" ht="12" customHeight="1">
      <c r="A86" s="37"/>
      <c r="B86" s="35">
        <v>150</v>
      </c>
      <c r="C86" s="35"/>
      <c r="D86" s="48"/>
      <c r="E86" s="45"/>
      <c r="F86" s="45"/>
      <c r="G86" s="50" t="s">
        <v>97</v>
      </c>
      <c r="H86" s="40">
        <f>SUM(H88)</f>
        <v>764739460</v>
      </c>
    </row>
    <row r="87" spans="1:8" s="15" customFormat="1" ht="12" customHeight="1">
      <c r="A87" s="37"/>
      <c r="B87" s="35"/>
      <c r="C87" s="35">
        <v>153</v>
      </c>
      <c r="D87" s="48"/>
      <c r="E87" s="45"/>
      <c r="F87" s="45"/>
      <c r="G87" s="51" t="s">
        <v>98</v>
      </c>
      <c r="H87" s="40"/>
    </row>
    <row r="88" spans="1:8" s="15" customFormat="1" ht="12" customHeight="1">
      <c r="A88" s="37"/>
      <c r="B88" s="35"/>
      <c r="C88" s="35"/>
      <c r="D88" s="48"/>
      <c r="E88" s="45"/>
      <c r="F88" s="45"/>
      <c r="G88" s="51" t="s">
        <v>99</v>
      </c>
      <c r="H88" s="40">
        <f>SUM(H89:H90)</f>
        <v>764739460</v>
      </c>
    </row>
    <row r="89" spans="1:8" s="15" customFormat="1" ht="12" customHeight="1">
      <c r="A89" s="37"/>
      <c r="B89" s="35"/>
      <c r="C89" s="35"/>
      <c r="D89" s="48" t="s">
        <v>100</v>
      </c>
      <c r="E89" s="45" t="s">
        <v>27</v>
      </c>
      <c r="F89" s="45" t="s">
        <v>26</v>
      </c>
      <c r="G89" s="49" t="s">
        <v>101</v>
      </c>
      <c r="H89" s="47">
        <v>120000000</v>
      </c>
    </row>
    <row r="90" spans="1:8" s="15" customFormat="1" ht="12" customHeight="1">
      <c r="A90" s="37"/>
      <c r="B90" s="35"/>
      <c r="C90" s="35"/>
      <c r="D90" s="48" t="s">
        <v>102</v>
      </c>
      <c r="E90" s="45" t="s">
        <v>27</v>
      </c>
      <c r="F90" s="45" t="s">
        <v>103</v>
      </c>
      <c r="G90" s="49" t="s">
        <v>104</v>
      </c>
      <c r="H90" s="47">
        <v>644739460</v>
      </c>
    </row>
    <row r="91" spans="1:8" s="15" customFormat="1" ht="12" customHeight="1">
      <c r="A91" s="37"/>
      <c r="B91" s="35">
        <v>160</v>
      </c>
      <c r="C91" s="35"/>
      <c r="D91" s="48"/>
      <c r="E91" s="45"/>
      <c r="F91" s="45"/>
      <c r="G91" s="50" t="s">
        <v>105</v>
      </c>
      <c r="H91" s="40">
        <f>SUM(H95+H92)</f>
        <v>52500000</v>
      </c>
    </row>
    <row r="92" spans="1:8" s="15" customFormat="1" ht="12" customHeight="1">
      <c r="A92" s="37"/>
      <c r="B92" s="35"/>
      <c r="C92" s="35">
        <v>161</v>
      </c>
      <c r="D92" s="48"/>
      <c r="E92" s="45"/>
      <c r="F92" s="45"/>
      <c r="G92" s="51" t="s">
        <v>106</v>
      </c>
      <c r="H92" s="40">
        <f>SUM(H93:H94)</f>
        <v>13000000</v>
      </c>
    </row>
    <row r="93" spans="1:8" s="15" customFormat="1" ht="12" customHeight="1">
      <c r="A93" s="37"/>
      <c r="B93" s="35"/>
      <c r="C93" s="35"/>
      <c r="D93" s="48" t="s">
        <v>26</v>
      </c>
      <c r="E93" s="45" t="s">
        <v>27</v>
      </c>
      <c r="F93" s="45" t="s">
        <v>26</v>
      </c>
      <c r="G93" s="49" t="s">
        <v>107</v>
      </c>
      <c r="H93" s="67">
        <v>8000000</v>
      </c>
    </row>
    <row r="94" spans="1:8" s="15" customFormat="1" ht="12" customHeight="1">
      <c r="A94" s="37"/>
      <c r="B94" s="35"/>
      <c r="C94" s="35"/>
      <c r="D94" s="48" t="s">
        <v>108</v>
      </c>
      <c r="E94" s="45" t="s">
        <v>27</v>
      </c>
      <c r="F94" s="45" t="s">
        <v>26</v>
      </c>
      <c r="G94" s="49" t="s">
        <v>109</v>
      </c>
      <c r="H94" s="47">
        <v>5000000</v>
      </c>
    </row>
    <row r="95" spans="1:8" s="15" customFormat="1" ht="12" customHeight="1">
      <c r="A95" s="37"/>
      <c r="B95" s="35"/>
      <c r="C95" s="35">
        <v>163</v>
      </c>
      <c r="D95" s="48"/>
      <c r="E95" s="45"/>
      <c r="F95" s="45"/>
      <c r="G95" s="50" t="s">
        <v>110</v>
      </c>
      <c r="H95" s="40">
        <f>SUM(H96:H98)</f>
        <v>39500000</v>
      </c>
    </row>
    <row r="96" spans="1:8" s="15" customFormat="1" ht="12" customHeight="1">
      <c r="A96" s="37"/>
      <c r="B96" s="35"/>
      <c r="C96" s="35"/>
      <c r="D96" s="48" t="s">
        <v>91</v>
      </c>
      <c r="E96" s="45" t="s">
        <v>27</v>
      </c>
      <c r="F96" s="45" t="s">
        <v>26</v>
      </c>
      <c r="G96" s="49" t="s">
        <v>111</v>
      </c>
      <c r="H96" s="67">
        <v>2500000</v>
      </c>
    </row>
    <row r="97" spans="1:11" s="15" customFormat="1" ht="12" customHeight="1">
      <c r="A97" s="37"/>
      <c r="B97" s="35"/>
      <c r="C97" s="35"/>
      <c r="D97" s="48" t="s">
        <v>44</v>
      </c>
      <c r="E97" s="45" t="s">
        <v>27</v>
      </c>
      <c r="F97" s="45" t="s">
        <v>26</v>
      </c>
      <c r="G97" s="49" t="s">
        <v>112</v>
      </c>
      <c r="H97" s="47">
        <v>7000000</v>
      </c>
    </row>
    <row r="98" spans="1:11" s="15" customFormat="1" ht="12" customHeight="1">
      <c r="A98" s="37"/>
      <c r="B98" s="35"/>
      <c r="C98" s="35"/>
      <c r="D98" s="48" t="s">
        <v>69</v>
      </c>
      <c r="E98" s="45" t="s">
        <v>27</v>
      </c>
      <c r="F98" s="45" t="s">
        <v>26</v>
      </c>
      <c r="G98" s="49" t="s">
        <v>113</v>
      </c>
      <c r="H98" s="47">
        <v>30000000</v>
      </c>
    </row>
    <row r="99" spans="1:11" s="15" customFormat="1" ht="12" customHeight="1">
      <c r="A99" s="41"/>
      <c r="B99" s="35">
        <v>180</v>
      </c>
      <c r="C99" s="42"/>
      <c r="D99" s="45"/>
      <c r="E99" s="48"/>
      <c r="F99" s="68"/>
      <c r="G99" s="39" t="s">
        <v>114</v>
      </c>
      <c r="H99" s="40">
        <f>SUM(H100)</f>
        <v>180000000</v>
      </c>
    </row>
    <row r="100" spans="1:11" s="15" customFormat="1" ht="12" customHeight="1">
      <c r="A100" s="41"/>
      <c r="B100" s="35"/>
      <c r="C100" s="42">
        <v>181</v>
      </c>
      <c r="D100" s="45"/>
      <c r="E100" s="48"/>
      <c r="F100" s="68"/>
      <c r="G100" s="69" t="s">
        <v>115</v>
      </c>
      <c r="H100" s="40">
        <f>SUM(H101:H101)</f>
        <v>180000000</v>
      </c>
      <c r="K100" s="70"/>
    </row>
    <row r="101" spans="1:11" s="15" customFormat="1" ht="12" customHeight="1">
      <c r="A101" s="68"/>
      <c r="B101" s="71"/>
      <c r="C101" s="72"/>
      <c r="D101" s="45" t="s">
        <v>91</v>
      </c>
      <c r="E101" s="48" t="s">
        <v>27</v>
      </c>
      <c r="F101" s="73" t="s">
        <v>26</v>
      </c>
      <c r="G101" s="74" t="s">
        <v>116</v>
      </c>
      <c r="H101" s="75">
        <v>180000000</v>
      </c>
    </row>
    <row r="102" spans="1:11" s="15" customFormat="1" ht="12" customHeight="1">
      <c r="A102" s="68"/>
      <c r="B102" s="71">
        <v>190</v>
      </c>
      <c r="C102" s="72"/>
      <c r="D102" s="45"/>
      <c r="E102" s="48"/>
      <c r="F102" s="73"/>
      <c r="G102" s="76" t="s">
        <v>117</v>
      </c>
      <c r="H102" s="77">
        <f>SUM(H103)</f>
        <v>25000000</v>
      </c>
    </row>
    <row r="103" spans="1:11" s="15" customFormat="1" ht="12" customHeight="1">
      <c r="A103" s="68"/>
      <c r="B103" s="71"/>
      <c r="C103" s="72">
        <v>191</v>
      </c>
      <c r="D103" s="45"/>
      <c r="E103" s="48"/>
      <c r="F103" s="73"/>
      <c r="G103" s="69" t="s">
        <v>118</v>
      </c>
      <c r="H103" s="78">
        <f>SUM(H104)</f>
        <v>25000000</v>
      </c>
    </row>
    <row r="104" spans="1:11" s="15" customFormat="1" ht="12" customHeight="1">
      <c r="A104" s="68"/>
      <c r="B104" s="71"/>
      <c r="C104" s="72"/>
      <c r="D104" s="45" t="s">
        <v>119</v>
      </c>
      <c r="E104" s="48" t="s">
        <v>27</v>
      </c>
      <c r="F104" s="73"/>
      <c r="G104" s="79" t="s">
        <v>120</v>
      </c>
      <c r="H104" s="75">
        <v>25000000</v>
      </c>
    </row>
    <row r="105" spans="1:11" s="15" customFormat="1" ht="12" customHeight="1">
      <c r="A105" s="35">
        <v>200</v>
      </c>
      <c r="B105" s="35"/>
      <c r="C105" s="42"/>
      <c r="D105" s="45"/>
      <c r="E105" s="48"/>
      <c r="F105" s="45"/>
      <c r="G105" s="39" t="s">
        <v>121</v>
      </c>
      <c r="H105" s="40">
        <f>SUM(H109+H106)</f>
        <v>2578957837</v>
      </c>
    </row>
    <row r="106" spans="1:11" s="15" customFormat="1" ht="12" customHeight="1">
      <c r="A106" s="35"/>
      <c r="B106" s="35">
        <v>210</v>
      </c>
      <c r="C106" s="42"/>
      <c r="D106" s="45"/>
      <c r="E106" s="48"/>
      <c r="F106" s="45"/>
      <c r="G106" s="39" t="s">
        <v>122</v>
      </c>
      <c r="H106" s="40">
        <f>SUM(H107)</f>
        <v>0</v>
      </c>
    </row>
    <row r="107" spans="1:11" s="15" customFormat="1" ht="12" customHeight="1">
      <c r="A107" s="35"/>
      <c r="B107" s="35"/>
      <c r="C107" s="42">
        <v>211</v>
      </c>
      <c r="D107" s="45"/>
      <c r="E107" s="48"/>
      <c r="F107" s="45"/>
      <c r="G107" s="39" t="s">
        <v>123</v>
      </c>
      <c r="H107" s="40">
        <f>SUM(H108)</f>
        <v>0</v>
      </c>
    </row>
    <row r="108" spans="1:11" s="15" customFormat="1" ht="12" customHeight="1">
      <c r="A108" s="35"/>
      <c r="B108" s="35"/>
      <c r="C108" s="42"/>
      <c r="D108" s="45" t="s">
        <v>93</v>
      </c>
      <c r="E108" s="48" t="s">
        <v>27</v>
      </c>
      <c r="F108" s="45" t="s">
        <v>26</v>
      </c>
      <c r="G108" s="80" t="s">
        <v>124</v>
      </c>
      <c r="H108" s="81"/>
    </row>
    <row r="109" spans="1:11" s="15" customFormat="1" ht="12" customHeight="1">
      <c r="A109" s="41"/>
      <c r="B109" s="35">
        <v>220</v>
      </c>
      <c r="C109" s="42"/>
      <c r="D109" s="45"/>
      <c r="E109" s="48"/>
      <c r="F109" s="45"/>
      <c r="G109" s="39" t="s">
        <v>125</v>
      </c>
      <c r="H109" s="40">
        <f>SUM(H111)</f>
        <v>2578957837</v>
      </c>
    </row>
    <row r="110" spans="1:11" s="15" customFormat="1" ht="12" customHeight="1">
      <c r="A110" s="41"/>
      <c r="B110" s="35"/>
      <c r="C110" s="42">
        <v>223</v>
      </c>
      <c r="D110" s="45"/>
      <c r="E110" s="48"/>
      <c r="F110" s="45"/>
      <c r="G110" s="82" t="s">
        <v>98</v>
      </c>
      <c r="H110" s="83"/>
    </row>
    <row r="111" spans="1:11" s="15" customFormat="1" ht="12" customHeight="1">
      <c r="A111" s="41"/>
      <c r="B111" s="35"/>
      <c r="C111" s="42"/>
      <c r="D111" s="45"/>
      <c r="E111" s="48"/>
      <c r="F111" s="45"/>
      <c r="G111" s="39" t="s">
        <v>99</v>
      </c>
      <c r="H111" s="40">
        <f>SUM(H112)</f>
        <v>2578957837</v>
      </c>
    </row>
    <row r="112" spans="1:11" s="15" customFormat="1" ht="12" customHeight="1">
      <c r="A112" s="41"/>
      <c r="B112" s="35"/>
      <c r="C112" s="42"/>
      <c r="D112" s="45" t="s">
        <v>102</v>
      </c>
      <c r="E112" s="48" t="s">
        <v>27</v>
      </c>
      <c r="F112" s="45" t="s">
        <v>103</v>
      </c>
      <c r="G112" s="46" t="s">
        <v>104</v>
      </c>
      <c r="H112" s="47">
        <v>2578957837</v>
      </c>
      <c r="J112" s="84"/>
    </row>
    <row r="113" spans="1:10" s="15" customFormat="1" ht="12" customHeight="1">
      <c r="A113" s="35">
        <v>300</v>
      </c>
      <c r="B113" s="41"/>
      <c r="C113" s="36"/>
      <c r="D113" s="45"/>
      <c r="E113" s="48"/>
      <c r="F113" s="45"/>
      <c r="G113" s="39" t="s">
        <v>126</v>
      </c>
      <c r="H113" s="40">
        <f>SUM(H114)</f>
        <v>180000000</v>
      </c>
    </row>
    <row r="114" spans="1:10" s="15" customFormat="1" ht="12" customHeight="1">
      <c r="A114" s="41"/>
      <c r="B114" s="35">
        <v>330</v>
      </c>
      <c r="C114" s="36"/>
      <c r="D114" s="45"/>
      <c r="E114" s="48"/>
      <c r="F114" s="45"/>
      <c r="G114" s="50" t="s">
        <v>127</v>
      </c>
      <c r="H114" s="40">
        <f>SUM(H115)</f>
        <v>180000000</v>
      </c>
    </row>
    <row r="115" spans="1:10" s="15" customFormat="1" ht="12" customHeight="1">
      <c r="A115" s="41"/>
      <c r="B115" s="41"/>
      <c r="C115" s="42">
        <v>332</v>
      </c>
      <c r="D115" s="45"/>
      <c r="E115" s="48"/>
      <c r="F115" s="45"/>
      <c r="G115" s="51" t="s">
        <v>128</v>
      </c>
      <c r="H115" s="40">
        <f>SUM(H116:H117)</f>
        <v>180000000</v>
      </c>
    </row>
    <row r="116" spans="1:10" s="15" customFormat="1" ht="12" customHeight="1">
      <c r="A116" s="41"/>
      <c r="B116" s="41"/>
      <c r="C116" s="36"/>
      <c r="D116" s="45" t="s">
        <v>91</v>
      </c>
      <c r="E116" s="48" t="s">
        <v>27</v>
      </c>
      <c r="F116" s="45" t="s">
        <v>26</v>
      </c>
      <c r="G116" s="46" t="s">
        <v>129</v>
      </c>
      <c r="H116" s="47">
        <v>130000000</v>
      </c>
    </row>
    <row r="117" spans="1:10" s="15" customFormat="1" ht="12" customHeight="1" thickBot="1">
      <c r="A117" s="25"/>
      <c r="B117" s="25"/>
      <c r="C117" s="27"/>
      <c r="D117" s="54" t="s">
        <v>91</v>
      </c>
      <c r="E117" s="53" t="s">
        <v>27</v>
      </c>
      <c r="F117" s="54" t="s">
        <v>26</v>
      </c>
      <c r="G117" s="85" t="s">
        <v>130</v>
      </c>
      <c r="H117" s="56">
        <v>50000000</v>
      </c>
      <c r="J117" s="86"/>
    </row>
    <row r="118" spans="1:10" s="15" customFormat="1" ht="15.75">
      <c r="A118" s="87" t="s">
        <v>131</v>
      </c>
      <c r="B118" s="88"/>
      <c r="C118" s="88"/>
      <c r="D118" s="88"/>
      <c r="E118" s="88"/>
      <c r="F118" s="88"/>
      <c r="G118" s="88"/>
      <c r="H118" s="88"/>
    </row>
    <row r="119" spans="1:10" s="15" customFormat="1" ht="15.75" thickBot="1">
      <c r="A119" s="88" t="s">
        <v>132</v>
      </c>
      <c r="B119" s="88"/>
      <c r="C119" s="88"/>
      <c r="D119" s="88"/>
      <c r="E119" s="88"/>
      <c r="F119" s="88"/>
      <c r="G119" s="88"/>
      <c r="H119" s="88"/>
    </row>
    <row r="120" spans="1:10" s="15" customFormat="1" ht="13.5" thickBot="1">
      <c r="A120" s="16" t="s">
        <v>13</v>
      </c>
      <c r="B120" s="17"/>
      <c r="C120" s="17"/>
      <c r="D120" s="17"/>
      <c r="E120" s="17"/>
      <c r="F120" s="18"/>
      <c r="G120" s="19"/>
      <c r="H120" s="20"/>
    </row>
    <row r="121" spans="1:10" s="15" customFormat="1">
      <c r="A121" s="21" t="s">
        <v>14</v>
      </c>
      <c r="B121" s="22" t="s">
        <v>15</v>
      </c>
      <c r="C121" s="21" t="s">
        <v>16</v>
      </c>
      <c r="D121" s="22" t="s">
        <v>16</v>
      </c>
      <c r="E121" s="21" t="s">
        <v>17</v>
      </c>
      <c r="F121" s="22" t="s">
        <v>18</v>
      </c>
      <c r="G121" s="23" t="s">
        <v>19</v>
      </c>
      <c r="H121" s="24" t="s">
        <v>20</v>
      </c>
    </row>
    <row r="122" spans="1:10" s="15" customFormat="1" ht="13.5" thickBot="1">
      <c r="A122" s="25"/>
      <c r="B122" s="26" t="s">
        <v>14</v>
      </c>
      <c r="C122" s="25"/>
      <c r="D122" s="26" t="s">
        <v>21</v>
      </c>
      <c r="E122" s="25"/>
      <c r="F122" s="27"/>
      <c r="G122" s="28"/>
      <c r="H122" s="29"/>
    </row>
    <row r="123" spans="1:10" s="15" customFormat="1">
      <c r="A123" s="31"/>
      <c r="B123" s="19"/>
      <c r="C123" s="30"/>
      <c r="D123" s="19"/>
      <c r="E123" s="30"/>
      <c r="F123" s="89"/>
      <c r="G123" s="33" t="s">
        <v>133</v>
      </c>
      <c r="H123" s="34">
        <f>SUM(H206+H124)</f>
        <v>6394332297</v>
      </c>
    </row>
    <row r="124" spans="1:10" s="15" customFormat="1">
      <c r="A124" s="37"/>
      <c r="B124" s="41"/>
      <c r="C124" s="36"/>
      <c r="D124" s="41"/>
      <c r="E124" s="36"/>
      <c r="F124" s="90"/>
      <c r="G124" s="39" t="s">
        <v>134</v>
      </c>
      <c r="H124" s="91">
        <f>SUM(H201+H190+H173+H144+H125)</f>
        <v>3635374460</v>
      </c>
    </row>
    <row r="125" spans="1:10" s="15" customFormat="1">
      <c r="A125" s="44">
        <v>100</v>
      </c>
      <c r="B125" s="41"/>
      <c r="C125" s="36"/>
      <c r="D125" s="41"/>
      <c r="E125" s="36"/>
      <c r="F125" s="90"/>
      <c r="G125" s="39" t="s">
        <v>135</v>
      </c>
      <c r="H125" s="91">
        <f>SUM(H136+H133+H131+H126+H142)</f>
        <v>1739070000</v>
      </c>
    </row>
    <row r="126" spans="1:10" s="15" customFormat="1">
      <c r="A126" s="37"/>
      <c r="B126" s="35">
        <v>110</v>
      </c>
      <c r="C126" s="36"/>
      <c r="D126" s="41"/>
      <c r="E126" s="36"/>
      <c r="F126" s="90"/>
      <c r="G126" s="39" t="s">
        <v>136</v>
      </c>
      <c r="H126" s="91">
        <f>SUM(H127:H130)</f>
        <v>783400000</v>
      </c>
    </row>
    <row r="127" spans="1:10" s="15" customFormat="1">
      <c r="A127" s="37"/>
      <c r="B127" s="41"/>
      <c r="C127" s="36">
        <v>111</v>
      </c>
      <c r="D127" s="41"/>
      <c r="E127" s="36">
        <v>30</v>
      </c>
      <c r="F127" s="45" t="s">
        <v>26</v>
      </c>
      <c r="G127" s="92" t="s">
        <v>137</v>
      </c>
      <c r="H127" s="47">
        <v>484800000</v>
      </c>
    </row>
    <row r="128" spans="1:10" s="15" customFormat="1">
      <c r="A128" s="37"/>
      <c r="B128" s="41"/>
      <c r="C128" s="36">
        <v>112</v>
      </c>
      <c r="D128" s="41"/>
      <c r="E128" s="36">
        <v>30</v>
      </c>
      <c r="F128" s="45" t="s">
        <v>26</v>
      </c>
      <c r="G128" s="46" t="s">
        <v>138</v>
      </c>
      <c r="H128" s="47">
        <v>237600000</v>
      </c>
    </row>
    <row r="129" spans="1:8" s="15" customFormat="1">
      <c r="A129" s="37"/>
      <c r="B129" s="41"/>
      <c r="C129" s="36">
        <v>113</v>
      </c>
      <c r="D129" s="41"/>
      <c r="E129" s="36">
        <v>30</v>
      </c>
      <c r="F129" s="45" t="s">
        <v>26</v>
      </c>
      <c r="G129" s="46" t="s">
        <v>139</v>
      </c>
      <c r="H129" s="47">
        <f>30000000-9400000</f>
        <v>20600000</v>
      </c>
    </row>
    <row r="130" spans="1:8" s="15" customFormat="1">
      <c r="A130" s="37"/>
      <c r="B130" s="41"/>
      <c r="C130" s="36">
        <v>114</v>
      </c>
      <c r="D130" s="41"/>
      <c r="E130" s="36">
        <v>30</v>
      </c>
      <c r="F130" s="45" t="s">
        <v>26</v>
      </c>
      <c r="G130" s="46" t="s">
        <v>140</v>
      </c>
      <c r="H130" s="47">
        <v>40400000</v>
      </c>
    </row>
    <row r="131" spans="1:8" s="15" customFormat="1">
      <c r="A131" s="37"/>
      <c r="B131" s="35">
        <v>120</v>
      </c>
      <c r="C131" s="36"/>
      <c r="D131" s="41"/>
      <c r="E131" s="36"/>
      <c r="F131" s="45"/>
      <c r="G131" s="39" t="s">
        <v>141</v>
      </c>
      <c r="H131" s="40">
        <f>SUM(H132:H132)</f>
        <v>12000000</v>
      </c>
    </row>
    <row r="132" spans="1:8" s="15" customFormat="1">
      <c r="A132" s="37"/>
      <c r="B132" s="41"/>
      <c r="C132" s="36">
        <v>123</v>
      </c>
      <c r="D132" s="41"/>
      <c r="E132" s="36">
        <v>30</v>
      </c>
      <c r="F132" s="45" t="s">
        <v>26</v>
      </c>
      <c r="G132" s="46" t="s">
        <v>142</v>
      </c>
      <c r="H132" s="47">
        <v>12000000</v>
      </c>
    </row>
    <row r="133" spans="1:8" s="15" customFormat="1">
      <c r="A133" s="37"/>
      <c r="B133" s="35">
        <v>130</v>
      </c>
      <c r="C133" s="36"/>
      <c r="D133" s="41"/>
      <c r="E133" s="36"/>
      <c r="F133" s="45"/>
      <c r="G133" s="39" t="s">
        <v>143</v>
      </c>
      <c r="H133" s="40">
        <f>SUM(H134:H135)</f>
        <v>37400000</v>
      </c>
    </row>
    <row r="134" spans="1:8" s="15" customFormat="1">
      <c r="A134" s="37"/>
      <c r="B134" s="41"/>
      <c r="C134" s="36">
        <v>133</v>
      </c>
      <c r="D134" s="41"/>
      <c r="E134" s="36">
        <v>30</v>
      </c>
      <c r="F134" s="45" t="s">
        <v>26</v>
      </c>
      <c r="G134" s="46" t="s">
        <v>144</v>
      </c>
      <c r="H134" s="47">
        <v>10000000</v>
      </c>
    </row>
    <row r="135" spans="1:8" s="15" customFormat="1">
      <c r="A135" s="37"/>
      <c r="B135" s="41"/>
      <c r="C135" s="36">
        <v>134</v>
      </c>
      <c r="D135" s="41"/>
      <c r="E135" s="36">
        <v>30</v>
      </c>
      <c r="F135" s="45" t="s">
        <v>26</v>
      </c>
      <c r="G135" s="46" t="s">
        <v>145</v>
      </c>
      <c r="H135" s="47">
        <v>27400000</v>
      </c>
    </row>
    <row r="136" spans="1:8" s="15" customFormat="1">
      <c r="A136" s="37"/>
      <c r="B136" s="35">
        <v>140</v>
      </c>
      <c r="C136" s="36"/>
      <c r="D136" s="41"/>
      <c r="E136" s="36"/>
      <c r="F136" s="45"/>
      <c r="G136" s="39" t="s">
        <v>146</v>
      </c>
      <c r="H136" s="40">
        <f>SUM(H137:H141)</f>
        <v>881270000</v>
      </c>
    </row>
    <row r="137" spans="1:8" s="15" customFormat="1">
      <c r="A137" s="37"/>
      <c r="B137" s="35"/>
      <c r="C137" s="36">
        <v>141</v>
      </c>
      <c r="D137" s="41"/>
      <c r="E137" s="36">
        <v>30</v>
      </c>
      <c r="F137" s="45" t="s">
        <v>26</v>
      </c>
      <c r="G137" s="46" t="s">
        <v>147</v>
      </c>
      <c r="H137" s="67">
        <v>35000000</v>
      </c>
    </row>
    <row r="138" spans="1:8" s="15" customFormat="1">
      <c r="A138" s="37"/>
      <c r="B138" s="35"/>
      <c r="C138" s="36">
        <v>144</v>
      </c>
      <c r="D138" s="41"/>
      <c r="E138" s="36">
        <v>30</v>
      </c>
      <c r="F138" s="45" t="s">
        <v>26</v>
      </c>
      <c r="G138" s="46" t="s">
        <v>148</v>
      </c>
      <c r="H138" s="67">
        <v>358800000</v>
      </c>
    </row>
    <row r="139" spans="1:8" s="15" customFormat="1">
      <c r="A139" s="37"/>
      <c r="B139" s="41"/>
      <c r="C139" s="36">
        <v>144</v>
      </c>
      <c r="D139" s="41"/>
      <c r="E139" s="36">
        <v>30</v>
      </c>
      <c r="F139" s="45" t="s">
        <v>103</v>
      </c>
      <c r="G139" s="46" t="s">
        <v>148</v>
      </c>
      <c r="H139" s="47">
        <v>262470000</v>
      </c>
    </row>
    <row r="140" spans="1:8" s="15" customFormat="1">
      <c r="A140" s="37"/>
      <c r="B140" s="41"/>
      <c r="C140" s="36">
        <v>145</v>
      </c>
      <c r="D140" s="41"/>
      <c r="E140" s="36">
        <v>30</v>
      </c>
      <c r="F140" s="45" t="s">
        <v>26</v>
      </c>
      <c r="G140" s="46" t="s">
        <v>149</v>
      </c>
      <c r="H140" s="47">
        <v>189000000</v>
      </c>
    </row>
    <row r="141" spans="1:8" s="15" customFormat="1">
      <c r="A141" s="37"/>
      <c r="B141" s="41"/>
      <c r="C141" s="36">
        <v>145</v>
      </c>
      <c r="D141" s="41"/>
      <c r="E141" s="36">
        <v>30</v>
      </c>
      <c r="F141" s="45" t="s">
        <v>103</v>
      </c>
      <c r="G141" s="46" t="s">
        <v>149</v>
      </c>
      <c r="H141" s="47">
        <v>36000000</v>
      </c>
    </row>
    <row r="142" spans="1:8" s="15" customFormat="1">
      <c r="A142" s="37"/>
      <c r="B142" s="35">
        <v>190</v>
      </c>
      <c r="C142" s="42"/>
      <c r="D142" s="35"/>
      <c r="E142" s="42"/>
      <c r="F142" s="93"/>
      <c r="G142" s="50" t="s">
        <v>150</v>
      </c>
      <c r="H142" s="40">
        <f>SUM(H143)</f>
        <v>25000000</v>
      </c>
    </row>
    <row r="143" spans="1:8" s="15" customFormat="1">
      <c r="A143" s="37"/>
      <c r="B143" s="41"/>
      <c r="C143" s="36">
        <v>190</v>
      </c>
      <c r="D143" s="41"/>
      <c r="E143" s="36">
        <v>30</v>
      </c>
      <c r="F143" s="45" t="s">
        <v>26</v>
      </c>
      <c r="G143" s="46" t="s">
        <v>151</v>
      </c>
      <c r="H143" s="47">
        <v>25000000</v>
      </c>
    </row>
    <row r="144" spans="1:8" s="15" customFormat="1">
      <c r="A144" s="44">
        <v>200</v>
      </c>
      <c r="B144" s="41"/>
      <c r="C144" s="36"/>
      <c r="D144" s="41"/>
      <c r="E144" s="36"/>
      <c r="F144" s="45"/>
      <c r="G144" s="39" t="s">
        <v>152</v>
      </c>
      <c r="H144" s="40">
        <f>SUM(H171+H169+H164+H154+H151+H149+H145+H167+H147)</f>
        <v>401300000</v>
      </c>
    </row>
    <row r="145" spans="1:8" s="15" customFormat="1">
      <c r="A145" s="37"/>
      <c r="B145" s="35">
        <v>210</v>
      </c>
      <c r="C145" s="36"/>
      <c r="D145" s="41"/>
      <c r="E145" s="36"/>
      <c r="F145" s="45"/>
      <c r="G145" s="82" t="s">
        <v>153</v>
      </c>
      <c r="H145" s="91">
        <f>SUM(H146:H146)</f>
        <v>68000000</v>
      </c>
    </row>
    <row r="146" spans="1:8" s="15" customFormat="1">
      <c r="A146" s="37"/>
      <c r="B146" s="41"/>
      <c r="C146" s="42">
        <v>210</v>
      </c>
      <c r="D146" s="41"/>
      <c r="E146" s="36">
        <v>30</v>
      </c>
      <c r="F146" s="45" t="s">
        <v>26</v>
      </c>
      <c r="G146" s="46" t="s">
        <v>154</v>
      </c>
      <c r="H146" s="47">
        <v>68000000</v>
      </c>
    </row>
    <row r="147" spans="1:8" s="15" customFormat="1">
      <c r="A147" s="37"/>
      <c r="B147" s="41">
        <v>220</v>
      </c>
      <c r="C147" s="36"/>
      <c r="D147" s="41"/>
      <c r="E147" s="36"/>
      <c r="F147" s="45"/>
      <c r="G147" s="76" t="s">
        <v>155</v>
      </c>
      <c r="H147" s="91">
        <f>SUM(H148:H148)</f>
        <v>22300000</v>
      </c>
    </row>
    <row r="148" spans="1:8" s="15" customFormat="1">
      <c r="A148" s="37"/>
      <c r="B148" s="41"/>
      <c r="C148" s="36">
        <v>220</v>
      </c>
      <c r="D148" s="41"/>
      <c r="E148" s="36">
        <v>30</v>
      </c>
      <c r="F148" s="45" t="s">
        <v>26</v>
      </c>
      <c r="G148" s="79" t="s">
        <v>155</v>
      </c>
      <c r="H148" s="47">
        <f>30000000-7700000</f>
        <v>22300000</v>
      </c>
    </row>
    <row r="149" spans="1:8" s="15" customFormat="1">
      <c r="A149" s="37"/>
      <c r="B149" s="35">
        <v>230</v>
      </c>
      <c r="C149" s="36"/>
      <c r="D149" s="41"/>
      <c r="E149" s="36"/>
      <c r="F149" s="45"/>
      <c r="G149" s="50" t="s">
        <v>156</v>
      </c>
      <c r="H149" s="40">
        <f>SUM(H150:H150)</f>
        <v>10000000</v>
      </c>
    </row>
    <row r="150" spans="1:8" s="15" customFormat="1">
      <c r="A150" s="41"/>
      <c r="B150" s="42"/>
      <c r="C150" s="41">
        <v>230</v>
      </c>
      <c r="D150" s="36"/>
      <c r="E150" s="41">
        <v>30</v>
      </c>
      <c r="F150" s="94" t="s">
        <v>26</v>
      </c>
      <c r="G150" s="74" t="s">
        <v>156</v>
      </c>
      <c r="H150" s="95">
        <v>10000000</v>
      </c>
    </row>
    <row r="151" spans="1:8" s="15" customFormat="1">
      <c r="A151" s="37"/>
      <c r="B151" s="35">
        <v>240</v>
      </c>
      <c r="C151" s="36"/>
      <c r="D151" s="41"/>
      <c r="E151" s="36"/>
      <c r="F151" s="45"/>
      <c r="G151" s="39" t="s">
        <v>157</v>
      </c>
      <c r="H151" s="40">
        <f>SUM(H152:H153)</f>
        <v>160000000</v>
      </c>
    </row>
    <row r="152" spans="1:8" s="15" customFormat="1">
      <c r="A152" s="37"/>
      <c r="B152" s="37"/>
      <c r="C152" s="41">
        <v>240</v>
      </c>
      <c r="D152" s="45" t="s">
        <v>158</v>
      </c>
      <c r="E152" s="96">
        <v>30</v>
      </c>
      <c r="F152" s="94" t="s">
        <v>26</v>
      </c>
      <c r="G152" s="46" t="s">
        <v>157</v>
      </c>
      <c r="H152" s="47">
        <f>60000000+39585000</f>
        <v>99585000</v>
      </c>
    </row>
    <row r="153" spans="1:8" s="15" customFormat="1">
      <c r="A153" s="37"/>
      <c r="B153" s="37"/>
      <c r="C153" s="41">
        <v>240</v>
      </c>
      <c r="D153" s="45" t="s">
        <v>158</v>
      </c>
      <c r="E153" s="96">
        <v>30</v>
      </c>
      <c r="F153" s="94" t="s">
        <v>103</v>
      </c>
      <c r="G153" s="46" t="s">
        <v>157</v>
      </c>
      <c r="H153" s="47">
        <f>30000000+50000000+20000000-39585000</f>
        <v>60415000</v>
      </c>
    </row>
    <row r="154" spans="1:8" s="15" customFormat="1">
      <c r="A154" s="37"/>
      <c r="B154" s="44">
        <v>250</v>
      </c>
      <c r="C154" s="41"/>
      <c r="D154" s="45"/>
      <c r="E154" s="96"/>
      <c r="F154" s="94"/>
      <c r="G154" s="39" t="s">
        <v>159</v>
      </c>
      <c r="H154" s="40">
        <f>SUM(H155:H155)</f>
        <v>10000000</v>
      </c>
    </row>
    <row r="155" spans="1:8" s="15" customFormat="1" ht="13.5" thickBot="1">
      <c r="A155" s="37"/>
      <c r="B155" s="44"/>
      <c r="C155" s="41">
        <v>250</v>
      </c>
      <c r="D155" s="45" t="s">
        <v>158</v>
      </c>
      <c r="E155" s="96">
        <v>30</v>
      </c>
      <c r="F155" s="94" t="s">
        <v>26</v>
      </c>
      <c r="G155" s="46" t="s">
        <v>159</v>
      </c>
      <c r="H155" s="67">
        <v>10000000</v>
      </c>
    </row>
    <row r="156" spans="1:8" s="15" customFormat="1">
      <c r="A156" s="30"/>
      <c r="B156" s="97"/>
      <c r="C156" s="30"/>
      <c r="D156" s="61"/>
      <c r="E156" s="30"/>
      <c r="F156" s="61"/>
      <c r="G156" s="98"/>
      <c r="H156" s="99"/>
    </row>
    <row r="157" spans="1:8" s="15" customFormat="1">
      <c r="A157" s="36"/>
      <c r="B157" s="42"/>
      <c r="C157" s="36"/>
      <c r="D157" s="48"/>
      <c r="E157" s="36"/>
      <c r="F157" s="48"/>
      <c r="G157" s="46"/>
      <c r="H157" s="100"/>
    </row>
    <row r="158" spans="1:8" s="15" customFormat="1">
      <c r="A158" s="36"/>
      <c r="B158" s="42"/>
      <c r="C158" s="36"/>
      <c r="D158" s="48"/>
      <c r="E158" s="36"/>
      <c r="F158" s="48"/>
      <c r="G158" s="46"/>
      <c r="H158" s="100"/>
    </row>
    <row r="159" spans="1:8" s="15" customFormat="1">
      <c r="A159" s="36"/>
      <c r="B159" s="42"/>
      <c r="C159" s="36"/>
      <c r="D159" s="48"/>
      <c r="E159" s="36"/>
      <c r="F159" s="48"/>
      <c r="G159" s="46"/>
      <c r="H159" s="100"/>
    </row>
    <row r="160" spans="1:8" s="15" customFormat="1" ht="13.5" thickBot="1">
      <c r="A160" s="36"/>
      <c r="B160" s="42"/>
      <c r="C160" s="36"/>
      <c r="D160" s="48"/>
      <c r="E160" s="36"/>
      <c r="F160" s="48"/>
      <c r="G160" s="46"/>
      <c r="H160" s="100"/>
    </row>
    <row r="161" spans="1:8" s="15" customFormat="1" ht="13.5" thickBot="1">
      <c r="A161" s="16" t="s">
        <v>13</v>
      </c>
      <c r="B161" s="17"/>
      <c r="C161" s="17"/>
      <c r="D161" s="17"/>
      <c r="E161" s="17"/>
      <c r="F161" s="18"/>
      <c r="G161" s="19"/>
      <c r="H161" s="58"/>
    </row>
    <row r="162" spans="1:8" s="15" customFormat="1">
      <c r="A162" s="21" t="s">
        <v>14</v>
      </c>
      <c r="B162" s="22" t="s">
        <v>15</v>
      </c>
      <c r="C162" s="21" t="s">
        <v>16</v>
      </c>
      <c r="D162" s="22" t="s">
        <v>16</v>
      </c>
      <c r="E162" s="21" t="s">
        <v>17</v>
      </c>
      <c r="F162" s="22" t="s">
        <v>18</v>
      </c>
      <c r="G162" s="23" t="s">
        <v>19</v>
      </c>
      <c r="H162" s="59" t="s">
        <v>20</v>
      </c>
    </row>
    <row r="163" spans="1:8" s="15" customFormat="1" ht="13.5" thickBot="1">
      <c r="A163" s="25"/>
      <c r="B163" s="26" t="s">
        <v>14</v>
      </c>
      <c r="C163" s="25"/>
      <c r="D163" s="26" t="s">
        <v>21</v>
      </c>
      <c r="E163" s="25"/>
      <c r="F163" s="27"/>
      <c r="G163" s="28"/>
      <c r="H163" s="60"/>
    </row>
    <row r="164" spans="1:8" s="15" customFormat="1">
      <c r="A164" s="37"/>
      <c r="B164" s="44">
        <v>260</v>
      </c>
      <c r="C164" s="41"/>
      <c r="D164" s="45"/>
      <c r="E164" s="96"/>
      <c r="F164" s="94"/>
      <c r="G164" s="39" t="s">
        <v>160</v>
      </c>
      <c r="H164" s="40">
        <f>SUM(H165:H166)</f>
        <v>86000000</v>
      </c>
    </row>
    <row r="165" spans="1:8" s="15" customFormat="1">
      <c r="A165" s="37"/>
      <c r="B165" s="37"/>
      <c r="C165" s="41">
        <v>260</v>
      </c>
      <c r="D165" s="45" t="s">
        <v>158</v>
      </c>
      <c r="E165" s="96">
        <v>30</v>
      </c>
      <c r="F165" s="94" t="s">
        <v>26</v>
      </c>
      <c r="G165" s="46" t="s">
        <v>160</v>
      </c>
      <c r="H165" s="47">
        <v>43000000</v>
      </c>
    </row>
    <row r="166" spans="1:8" s="15" customFormat="1">
      <c r="A166" s="37"/>
      <c r="B166" s="37"/>
      <c r="C166" s="41">
        <v>260</v>
      </c>
      <c r="D166" s="45" t="s">
        <v>158</v>
      </c>
      <c r="E166" s="96">
        <v>30</v>
      </c>
      <c r="F166" s="94" t="s">
        <v>103</v>
      </c>
      <c r="G166" s="46" t="s">
        <v>160</v>
      </c>
      <c r="H166" s="47">
        <v>43000000</v>
      </c>
    </row>
    <row r="167" spans="1:8" s="15" customFormat="1">
      <c r="A167" s="41"/>
      <c r="B167" s="35">
        <v>270</v>
      </c>
      <c r="C167" s="35"/>
      <c r="D167" s="93"/>
      <c r="E167" s="35"/>
      <c r="F167" s="93"/>
      <c r="G167" s="76" t="s">
        <v>161</v>
      </c>
      <c r="H167" s="40">
        <f>SUM(H168)</f>
        <v>18000000</v>
      </c>
    </row>
    <row r="168" spans="1:8" s="15" customFormat="1">
      <c r="A168" s="41"/>
      <c r="B168" s="41"/>
      <c r="C168" s="41">
        <v>270</v>
      </c>
      <c r="D168" s="45"/>
      <c r="E168" s="41">
        <v>30</v>
      </c>
      <c r="F168" s="45" t="s">
        <v>26</v>
      </c>
      <c r="G168" s="79" t="s">
        <v>161</v>
      </c>
      <c r="H168" s="47">
        <v>18000000</v>
      </c>
    </row>
    <row r="169" spans="1:8" s="15" customFormat="1">
      <c r="A169" s="37"/>
      <c r="B169" s="44">
        <v>280</v>
      </c>
      <c r="C169" s="41"/>
      <c r="D169" s="48"/>
      <c r="E169" s="41"/>
      <c r="F169" s="48"/>
      <c r="G169" s="50" t="s">
        <v>162</v>
      </c>
      <c r="H169" s="40">
        <f>SUM(H170)</f>
        <v>12000000</v>
      </c>
    </row>
    <row r="170" spans="1:8" s="15" customFormat="1">
      <c r="A170" s="37"/>
      <c r="B170" s="37"/>
      <c r="C170" s="41">
        <v>280</v>
      </c>
      <c r="D170" s="48" t="s">
        <v>158</v>
      </c>
      <c r="E170" s="41">
        <v>30</v>
      </c>
      <c r="F170" s="48" t="s">
        <v>26</v>
      </c>
      <c r="G170" s="49" t="s">
        <v>162</v>
      </c>
      <c r="H170" s="47">
        <v>12000000</v>
      </c>
    </row>
    <row r="171" spans="1:8" s="15" customFormat="1">
      <c r="A171" s="37"/>
      <c r="B171" s="35">
        <v>290</v>
      </c>
      <c r="C171" s="96"/>
      <c r="D171" s="48"/>
      <c r="E171" s="41"/>
      <c r="F171" s="48"/>
      <c r="G171" s="50" t="s">
        <v>163</v>
      </c>
      <c r="H171" s="40">
        <f>SUM(H172:H172)</f>
        <v>15000000</v>
      </c>
    </row>
    <row r="172" spans="1:8" s="15" customFormat="1">
      <c r="A172" s="37"/>
      <c r="B172" s="41"/>
      <c r="C172" s="96">
        <v>290</v>
      </c>
      <c r="D172" s="48"/>
      <c r="E172" s="41">
        <v>30</v>
      </c>
      <c r="F172" s="48" t="s">
        <v>26</v>
      </c>
      <c r="G172" s="49" t="s">
        <v>163</v>
      </c>
      <c r="H172" s="47">
        <v>15000000</v>
      </c>
    </row>
    <row r="173" spans="1:8" s="15" customFormat="1">
      <c r="A173" s="44">
        <v>300</v>
      </c>
      <c r="B173" s="41"/>
      <c r="C173" s="96"/>
      <c r="D173" s="48"/>
      <c r="E173" s="41"/>
      <c r="F173" s="48"/>
      <c r="G173" s="50" t="s">
        <v>164</v>
      </c>
      <c r="H173" s="40">
        <f>SUM(H187+H184+H182+H180+H178+H176+H174)</f>
        <v>460902460</v>
      </c>
    </row>
    <row r="174" spans="1:8" s="15" customFormat="1">
      <c r="A174" s="37"/>
      <c r="B174" s="35">
        <v>310</v>
      </c>
      <c r="C174" s="96"/>
      <c r="D174" s="48"/>
      <c r="E174" s="41"/>
      <c r="F174" s="48"/>
      <c r="G174" s="51" t="s">
        <v>165</v>
      </c>
      <c r="H174" s="91">
        <f>SUM(H175)</f>
        <v>5000000</v>
      </c>
    </row>
    <row r="175" spans="1:8" s="15" customFormat="1">
      <c r="A175" s="37"/>
      <c r="B175" s="41"/>
      <c r="C175" s="96">
        <v>310</v>
      </c>
      <c r="D175" s="48"/>
      <c r="E175" s="41">
        <v>30</v>
      </c>
      <c r="F175" s="48" t="s">
        <v>26</v>
      </c>
      <c r="G175" s="74" t="s">
        <v>166</v>
      </c>
      <c r="H175" s="95">
        <v>5000000</v>
      </c>
    </row>
    <row r="176" spans="1:8" s="15" customFormat="1">
      <c r="A176" s="37"/>
      <c r="B176" s="35">
        <v>320</v>
      </c>
      <c r="C176" s="96"/>
      <c r="D176" s="48"/>
      <c r="E176" s="41"/>
      <c r="F176" s="48"/>
      <c r="G176" s="76" t="s">
        <v>167</v>
      </c>
      <c r="H176" s="40">
        <f>SUM(H177:H177)</f>
        <v>9000000</v>
      </c>
    </row>
    <row r="177" spans="1:8" s="15" customFormat="1">
      <c r="A177" s="37"/>
      <c r="B177" s="41"/>
      <c r="C177" s="96">
        <v>320</v>
      </c>
      <c r="D177" s="48"/>
      <c r="E177" s="41">
        <v>30</v>
      </c>
      <c r="F177" s="48" t="s">
        <v>26</v>
      </c>
      <c r="G177" s="79" t="s">
        <v>167</v>
      </c>
      <c r="H177" s="95">
        <v>9000000</v>
      </c>
    </row>
    <row r="178" spans="1:8" s="15" customFormat="1">
      <c r="A178" s="37"/>
      <c r="B178" s="35">
        <v>330</v>
      </c>
      <c r="C178" s="96"/>
      <c r="D178" s="48"/>
      <c r="E178" s="41"/>
      <c r="F178" s="48"/>
      <c r="G178" s="50" t="s">
        <v>168</v>
      </c>
      <c r="H178" s="40">
        <f>SUM(H179:H179)</f>
        <v>12000000</v>
      </c>
    </row>
    <row r="179" spans="1:8" s="15" customFormat="1">
      <c r="A179" s="37"/>
      <c r="B179" s="35"/>
      <c r="C179" s="96">
        <v>330</v>
      </c>
      <c r="D179" s="48"/>
      <c r="E179" s="41">
        <v>30</v>
      </c>
      <c r="F179" s="48" t="s">
        <v>26</v>
      </c>
      <c r="G179" s="49" t="s">
        <v>168</v>
      </c>
      <c r="H179" s="67">
        <v>12000000</v>
      </c>
    </row>
    <row r="180" spans="1:8" s="15" customFormat="1">
      <c r="A180" s="37"/>
      <c r="B180" s="35">
        <v>340</v>
      </c>
      <c r="C180" s="96"/>
      <c r="D180" s="48"/>
      <c r="E180" s="41"/>
      <c r="F180" s="48"/>
      <c r="G180" s="50" t="s">
        <v>169</v>
      </c>
      <c r="H180" s="40">
        <f>SUM(H181:H181)</f>
        <v>85000000</v>
      </c>
    </row>
    <row r="181" spans="1:8" s="15" customFormat="1">
      <c r="A181" s="37"/>
      <c r="B181" s="41"/>
      <c r="C181" s="96">
        <v>340</v>
      </c>
      <c r="D181" s="48"/>
      <c r="E181" s="41">
        <v>30</v>
      </c>
      <c r="F181" s="48" t="s">
        <v>26</v>
      </c>
      <c r="G181" s="49" t="s">
        <v>169</v>
      </c>
      <c r="H181" s="47">
        <v>85000000</v>
      </c>
    </row>
    <row r="182" spans="1:8" s="15" customFormat="1">
      <c r="A182" s="37"/>
      <c r="B182" s="35">
        <v>350</v>
      </c>
      <c r="C182" s="96"/>
      <c r="D182" s="48"/>
      <c r="E182" s="41"/>
      <c r="F182" s="48"/>
      <c r="G182" s="50" t="s">
        <v>170</v>
      </c>
      <c r="H182" s="40">
        <f>SUM(H183:H183)</f>
        <v>5000000</v>
      </c>
    </row>
    <row r="183" spans="1:8" s="15" customFormat="1">
      <c r="A183" s="37"/>
      <c r="B183" s="35"/>
      <c r="C183" s="96">
        <v>350</v>
      </c>
      <c r="D183" s="48"/>
      <c r="E183" s="41">
        <v>30</v>
      </c>
      <c r="F183" s="48" t="s">
        <v>26</v>
      </c>
      <c r="G183" s="49" t="s">
        <v>170</v>
      </c>
      <c r="H183" s="67">
        <v>5000000</v>
      </c>
    </row>
    <row r="184" spans="1:8" s="15" customFormat="1">
      <c r="A184" s="37"/>
      <c r="B184" s="35">
        <v>360</v>
      </c>
      <c r="C184" s="96"/>
      <c r="D184" s="48"/>
      <c r="E184" s="41"/>
      <c r="F184" s="48"/>
      <c r="G184" s="50" t="s">
        <v>171</v>
      </c>
      <c r="H184" s="40">
        <f>SUM(H185:H186)</f>
        <v>199902460</v>
      </c>
    </row>
    <row r="185" spans="1:8" s="15" customFormat="1">
      <c r="A185" s="37"/>
      <c r="B185" s="41"/>
      <c r="C185" s="96">
        <v>360</v>
      </c>
      <c r="D185" s="48"/>
      <c r="E185" s="41">
        <v>30</v>
      </c>
      <c r="F185" s="48" t="s">
        <v>26</v>
      </c>
      <c r="G185" s="49" t="s">
        <v>171</v>
      </c>
      <c r="H185" s="47">
        <f>70000000+17145540-97540</f>
        <v>87048000</v>
      </c>
    </row>
    <row r="186" spans="1:8" s="15" customFormat="1">
      <c r="A186" s="37"/>
      <c r="B186" s="41"/>
      <c r="C186" s="96">
        <v>360</v>
      </c>
      <c r="D186" s="48"/>
      <c r="E186" s="41">
        <v>30</v>
      </c>
      <c r="F186" s="48" t="s">
        <v>103</v>
      </c>
      <c r="G186" s="49" t="s">
        <v>171</v>
      </c>
      <c r="H186" s="47">
        <f>130000000-17145540</f>
        <v>112854460</v>
      </c>
    </row>
    <row r="187" spans="1:8" s="15" customFormat="1">
      <c r="A187" s="37"/>
      <c r="B187" s="35">
        <v>390</v>
      </c>
      <c r="C187" s="96"/>
      <c r="D187" s="48"/>
      <c r="E187" s="41"/>
      <c r="F187" s="48"/>
      <c r="G187" s="50" t="s">
        <v>172</v>
      </c>
      <c r="H187" s="40">
        <f>SUM(H188:H189)</f>
        <v>145000000</v>
      </c>
    </row>
    <row r="188" spans="1:8" s="15" customFormat="1">
      <c r="A188" s="37"/>
      <c r="B188" s="41"/>
      <c r="C188" s="96">
        <v>390</v>
      </c>
      <c r="D188" s="48"/>
      <c r="E188" s="41">
        <v>30</v>
      </c>
      <c r="F188" s="48" t="s">
        <v>26</v>
      </c>
      <c r="G188" s="49" t="s">
        <v>172</v>
      </c>
      <c r="H188" s="47">
        <v>15000000</v>
      </c>
    </row>
    <row r="189" spans="1:8" s="15" customFormat="1">
      <c r="A189" s="37"/>
      <c r="B189" s="41"/>
      <c r="C189" s="96">
        <v>390</v>
      </c>
      <c r="D189" s="48"/>
      <c r="E189" s="41">
        <v>30</v>
      </c>
      <c r="F189" s="48" t="s">
        <v>103</v>
      </c>
      <c r="G189" s="49" t="s">
        <v>172</v>
      </c>
      <c r="H189" s="47">
        <v>130000000</v>
      </c>
    </row>
    <row r="190" spans="1:8" s="15" customFormat="1">
      <c r="A190" s="44">
        <v>800</v>
      </c>
      <c r="B190" s="41"/>
      <c r="C190" s="96"/>
      <c r="D190" s="48"/>
      <c r="E190" s="41"/>
      <c r="F190" s="48"/>
      <c r="G190" s="50" t="s">
        <v>173</v>
      </c>
      <c r="H190" s="40">
        <f>SUM(H191+H199)</f>
        <v>1031102000</v>
      </c>
    </row>
    <row r="191" spans="1:8" s="15" customFormat="1">
      <c r="A191" s="37"/>
      <c r="B191" s="35">
        <v>830</v>
      </c>
      <c r="C191" s="96"/>
      <c r="D191" s="48"/>
      <c r="E191" s="41"/>
      <c r="F191" s="48"/>
      <c r="G191" s="51" t="s">
        <v>174</v>
      </c>
      <c r="H191" s="91">
        <f>SUM(H192:H198)</f>
        <v>911102000</v>
      </c>
    </row>
    <row r="192" spans="1:8" s="15" customFormat="1">
      <c r="A192" s="41"/>
      <c r="B192" s="36"/>
      <c r="C192" s="41">
        <v>833</v>
      </c>
      <c r="D192" s="48"/>
      <c r="E192" s="41">
        <v>30</v>
      </c>
      <c r="F192" s="48" t="s">
        <v>26</v>
      </c>
      <c r="G192" s="49" t="s">
        <v>175</v>
      </c>
      <c r="H192" s="47">
        <v>97500000</v>
      </c>
    </row>
    <row r="193" spans="1:8" s="15" customFormat="1">
      <c r="A193" s="41"/>
      <c r="B193" s="36"/>
      <c r="C193" s="41">
        <v>834</v>
      </c>
      <c r="D193" s="48"/>
      <c r="E193" s="41">
        <v>30</v>
      </c>
      <c r="F193" s="48" t="s">
        <v>26</v>
      </c>
      <c r="G193" s="49" t="s">
        <v>176</v>
      </c>
      <c r="H193" s="47">
        <v>97500000</v>
      </c>
    </row>
    <row r="194" spans="1:8" s="15" customFormat="1">
      <c r="A194" s="37"/>
      <c r="B194" s="37"/>
      <c r="C194" s="37">
        <v>836</v>
      </c>
      <c r="D194" s="45" t="s">
        <v>158</v>
      </c>
      <c r="E194" s="36">
        <v>30</v>
      </c>
      <c r="F194" s="45" t="s">
        <v>26</v>
      </c>
      <c r="G194" s="46" t="s">
        <v>177</v>
      </c>
      <c r="H194" s="47">
        <f>200000000-50000000+35000000-57000000</f>
        <v>128000000</v>
      </c>
    </row>
    <row r="195" spans="1:8" s="15" customFormat="1">
      <c r="A195" s="41"/>
      <c r="B195" s="36"/>
      <c r="C195" s="41">
        <v>836</v>
      </c>
      <c r="D195" s="48" t="s">
        <v>178</v>
      </c>
      <c r="E195" s="41">
        <v>30</v>
      </c>
      <c r="F195" s="48" t="s">
        <v>26</v>
      </c>
      <c r="G195" s="49" t="s">
        <v>179</v>
      </c>
      <c r="H195" s="47">
        <v>272000000</v>
      </c>
    </row>
    <row r="196" spans="1:8" s="15" customFormat="1">
      <c r="A196" s="41"/>
      <c r="B196" s="36"/>
      <c r="C196" s="41">
        <v>836</v>
      </c>
      <c r="D196" s="48" t="s">
        <v>180</v>
      </c>
      <c r="E196" s="41">
        <v>30</v>
      </c>
      <c r="F196" s="48" t="s">
        <v>26</v>
      </c>
      <c r="G196" s="49" t="s">
        <v>181</v>
      </c>
      <c r="H196" s="47">
        <f>75000000+10000000</f>
        <v>85000000</v>
      </c>
    </row>
    <row r="197" spans="1:8" s="15" customFormat="1">
      <c r="A197" s="41"/>
      <c r="B197" s="41"/>
      <c r="C197" s="41">
        <v>836</v>
      </c>
      <c r="D197" s="45" t="s">
        <v>182</v>
      </c>
      <c r="E197" s="41">
        <v>30</v>
      </c>
      <c r="F197" s="45" t="s">
        <v>26</v>
      </c>
      <c r="G197" s="79" t="s">
        <v>183</v>
      </c>
      <c r="H197" s="47">
        <v>181102000</v>
      </c>
    </row>
    <row r="198" spans="1:8" s="15" customFormat="1">
      <c r="A198" s="41"/>
      <c r="B198" s="41"/>
      <c r="C198" s="41">
        <v>836</v>
      </c>
      <c r="D198" s="48" t="s">
        <v>184</v>
      </c>
      <c r="E198" s="41">
        <v>30</v>
      </c>
      <c r="F198" s="45" t="s">
        <v>26</v>
      </c>
      <c r="G198" s="79" t="s">
        <v>185</v>
      </c>
      <c r="H198" s="47">
        <f>100000000-50000000</f>
        <v>50000000</v>
      </c>
    </row>
    <row r="199" spans="1:8" s="15" customFormat="1">
      <c r="A199" s="41"/>
      <c r="B199" s="41">
        <v>840</v>
      </c>
      <c r="C199" s="41"/>
      <c r="D199" s="45"/>
      <c r="E199" s="41"/>
      <c r="F199" s="45"/>
      <c r="G199" s="76" t="s">
        <v>186</v>
      </c>
      <c r="H199" s="40">
        <f>SUM(H200)</f>
        <v>120000000</v>
      </c>
    </row>
    <row r="200" spans="1:8" s="15" customFormat="1">
      <c r="A200" s="41"/>
      <c r="B200" s="36"/>
      <c r="C200" s="41">
        <v>840</v>
      </c>
      <c r="D200" s="48" t="s">
        <v>158</v>
      </c>
      <c r="E200" s="41">
        <v>30</v>
      </c>
      <c r="F200" s="94" t="s">
        <v>26</v>
      </c>
      <c r="G200" s="49" t="s">
        <v>187</v>
      </c>
      <c r="H200" s="47">
        <f>100000000+20000000</f>
        <v>120000000</v>
      </c>
    </row>
    <row r="201" spans="1:8" s="15" customFormat="1">
      <c r="A201" s="35">
        <v>900</v>
      </c>
      <c r="B201" s="36"/>
      <c r="C201" s="41"/>
      <c r="D201" s="48"/>
      <c r="E201" s="41"/>
      <c r="F201" s="94"/>
      <c r="G201" s="51" t="s">
        <v>188</v>
      </c>
      <c r="H201" s="91">
        <f>SUM(H202+H204)</f>
        <v>3000000</v>
      </c>
    </row>
    <row r="202" spans="1:8" s="15" customFormat="1">
      <c r="A202" s="35"/>
      <c r="B202" s="42">
        <v>910</v>
      </c>
      <c r="C202" s="41"/>
      <c r="D202" s="48"/>
      <c r="E202" s="41"/>
      <c r="F202" s="48"/>
      <c r="G202" s="51" t="s">
        <v>189</v>
      </c>
      <c r="H202" s="91">
        <f>SUM(H203)</f>
        <v>1000000</v>
      </c>
    </row>
    <row r="203" spans="1:8" s="15" customFormat="1">
      <c r="A203" s="35"/>
      <c r="B203" s="36"/>
      <c r="C203" s="41">
        <v>910</v>
      </c>
      <c r="D203" s="48"/>
      <c r="E203" s="41">
        <v>30</v>
      </c>
      <c r="F203" s="48" t="s">
        <v>26</v>
      </c>
      <c r="G203" s="74" t="s">
        <v>189</v>
      </c>
      <c r="H203" s="95">
        <v>1000000</v>
      </c>
    </row>
    <row r="204" spans="1:8" s="15" customFormat="1">
      <c r="A204" s="35"/>
      <c r="B204" s="36">
        <v>920</v>
      </c>
      <c r="C204" s="41"/>
      <c r="D204" s="48"/>
      <c r="E204" s="41"/>
      <c r="F204" s="48"/>
      <c r="G204" s="76" t="s">
        <v>190</v>
      </c>
      <c r="H204" s="77">
        <f>SUM(H205)</f>
        <v>2000000</v>
      </c>
    </row>
    <row r="205" spans="1:8" s="15" customFormat="1">
      <c r="A205" s="35"/>
      <c r="B205" s="36"/>
      <c r="C205" s="41">
        <v>920</v>
      </c>
      <c r="D205" s="48"/>
      <c r="E205" s="41">
        <v>30</v>
      </c>
      <c r="F205" s="48" t="s">
        <v>26</v>
      </c>
      <c r="G205" s="79" t="s">
        <v>190</v>
      </c>
      <c r="H205" s="101">
        <v>2000000</v>
      </c>
    </row>
    <row r="206" spans="1:8" s="15" customFormat="1">
      <c r="A206" s="35"/>
      <c r="B206" s="42"/>
      <c r="C206" s="35"/>
      <c r="D206" s="102"/>
      <c r="E206" s="35"/>
      <c r="F206" s="102"/>
      <c r="G206" s="76" t="s">
        <v>191</v>
      </c>
      <c r="H206" s="77">
        <f>SUM(H260+H248+H216+H207+H245)</f>
        <v>2758957837</v>
      </c>
    </row>
    <row r="207" spans="1:8" s="15" customFormat="1">
      <c r="A207" s="35">
        <v>400</v>
      </c>
      <c r="B207" s="42"/>
      <c r="C207" s="35"/>
      <c r="D207" s="102"/>
      <c r="E207" s="35"/>
      <c r="F207" s="102"/>
      <c r="G207" s="69" t="s">
        <v>192</v>
      </c>
      <c r="H207" s="91">
        <f>SUM(H214+H210+H208)</f>
        <v>28000000</v>
      </c>
    </row>
    <row r="208" spans="1:8" s="15" customFormat="1">
      <c r="A208" s="35"/>
      <c r="B208" s="42">
        <v>410</v>
      </c>
      <c r="C208" s="35"/>
      <c r="D208" s="102"/>
      <c r="E208" s="35"/>
      <c r="F208" s="102"/>
      <c r="G208" s="69" t="s">
        <v>193</v>
      </c>
      <c r="H208" s="91">
        <f>SUM(H209:H209)</f>
        <v>0</v>
      </c>
    </row>
    <row r="209" spans="1:8" s="15" customFormat="1">
      <c r="A209" s="35"/>
      <c r="B209" s="42"/>
      <c r="C209" s="41">
        <v>410</v>
      </c>
      <c r="D209" s="48" t="s">
        <v>158</v>
      </c>
      <c r="E209" s="41">
        <v>30</v>
      </c>
      <c r="F209" s="48" t="s">
        <v>26</v>
      </c>
      <c r="G209" s="79" t="s">
        <v>194</v>
      </c>
      <c r="H209" s="67">
        <v>0</v>
      </c>
    </row>
    <row r="210" spans="1:8" s="15" customFormat="1">
      <c r="A210" s="35"/>
      <c r="B210" s="42">
        <v>420</v>
      </c>
      <c r="C210" s="35"/>
      <c r="D210" s="102"/>
      <c r="E210" s="35"/>
      <c r="F210" s="102"/>
      <c r="G210" s="76" t="s">
        <v>195</v>
      </c>
      <c r="H210" s="40">
        <f>SUM(H211:H213)</f>
        <v>14000000</v>
      </c>
    </row>
    <row r="211" spans="1:8" s="15" customFormat="1">
      <c r="A211" s="41"/>
      <c r="B211" s="36"/>
      <c r="C211" s="41">
        <v>422</v>
      </c>
      <c r="D211" s="48"/>
      <c r="E211" s="41">
        <v>30</v>
      </c>
      <c r="F211" s="48" t="s">
        <v>26</v>
      </c>
      <c r="G211" s="49" t="s">
        <v>196</v>
      </c>
      <c r="H211" s="47">
        <v>2000000</v>
      </c>
    </row>
    <row r="212" spans="1:8" s="15" customFormat="1">
      <c r="A212" s="41"/>
      <c r="B212" s="36"/>
      <c r="C212" s="41">
        <v>423</v>
      </c>
      <c r="D212" s="48"/>
      <c r="E212" s="41">
        <v>30</v>
      </c>
      <c r="F212" s="48" t="s">
        <v>26</v>
      </c>
      <c r="G212" s="49" t="s">
        <v>197</v>
      </c>
      <c r="H212" s="47">
        <v>10000000</v>
      </c>
    </row>
    <row r="213" spans="1:8" s="15" customFormat="1">
      <c r="A213" s="41"/>
      <c r="B213" s="36"/>
      <c r="C213" s="41">
        <v>425</v>
      </c>
      <c r="D213" s="48"/>
      <c r="E213" s="41">
        <v>30</v>
      </c>
      <c r="F213" s="48" t="s">
        <v>26</v>
      </c>
      <c r="G213" s="79" t="s">
        <v>198</v>
      </c>
      <c r="H213" s="47">
        <v>2000000</v>
      </c>
    </row>
    <row r="214" spans="1:8" s="15" customFormat="1">
      <c r="A214" s="35"/>
      <c r="B214" s="42">
        <v>490</v>
      </c>
      <c r="C214" s="35"/>
      <c r="D214" s="102"/>
      <c r="E214" s="35"/>
      <c r="F214" s="102"/>
      <c r="G214" s="50" t="s">
        <v>199</v>
      </c>
      <c r="H214" s="40">
        <f>SUM(H215)</f>
        <v>14000000</v>
      </c>
    </row>
    <row r="215" spans="1:8" s="15" customFormat="1">
      <c r="A215" s="41"/>
      <c r="B215" s="36"/>
      <c r="C215" s="41">
        <v>499</v>
      </c>
      <c r="D215" s="48"/>
      <c r="E215" s="41">
        <v>30</v>
      </c>
      <c r="F215" s="48" t="s">
        <v>26</v>
      </c>
      <c r="G215" s="49" t="s">
        <v>200</v>
      </c>
      <c r="H215" s="47">
        <v>14000000</v>
      </c>
    </row>
    <row r="216" spans="1:8" s="15" customFormat="1">
      <c r="A216" s="35">
        <v>500</v>
      </c>
      <c r="B216" s="42"/>
      <c r="C216" s="41"/>
      <c r="D216" s="48"/>
      <c r="E216" s="41"/>
      <c r="F216" s="94"/>
      <c r="G216" s="51" t="s">
        <v>201</v>
      </c>
      <c r="H216" s="91">
        <f>SUM(H217+H222+H219+H225+H230)</f>
        <v>1987377837</v>
      </c>
    </row>
    <row r="217" spans="1:8" s="15" customFormat="1">
      <c r="A217" s="35"/>
      <c r="B217" s="42">
        <v>510</v>
      </c>
      <c r="C217" s="41"/>
      <c r="D217" s="48"/>
      <c r="E217" s="41"/>
      <c r="F217" s="48"/>
      <c r="G217" s="50" t="s">
        <v>202</v>
      </c>
      <c r="H217" s="40">
        <f>+H218</f>
        <v>150000000</v>
      </c>
    </row>
    <row r="218" spans="1:8" s="15" customFormat="1">
      <c r="A218" s="35"/>
      <c r="B218" s="42"/>
      <c r="C218" s="41">
        <v>511</v>
      </c>
      <c r="D218" s="48"/>
      <c r="E218" s="41">
        <v>30</v>
      </c>
      <c r="F218" s="48" t="s">
        <v>103</v>
      </c>
      <c r="G218" s="103" t="s">
        <v>203</v>
      </c>
      <c r="H218" s="81">
        <v>150000000</v>
      </c>
    </row>
    <row r="219" spans="1:8" s="15" customFormat="1">
      <c r="A219" s="41"/>
      <c r="B219" s="42">
        <v>520</v>
      </c>
      <c r="C219" s="41"/>
      <c r="D219" s="48"/>
      <c r="E219" s="41"/>
      <c r="F219" s="48"/>
      <c r="G219" s="50" t="s">
        <v>204</v>
      </c>
      <c r="H219" s="40">
        <f>SUM(H220:H221)</f>
        <v>1575377837</v>
      </c>
    </row>
    <row r="220" spans="1:8" s="15" customFormat="1">
      <c r="A220" s="41"/>
      <c r="B220" s="36"/>
      <c r="C220" s="41">
        <v>521</v>
      </c>
      <c r="D220" s="48"/>
      <c r="E220" s="41">
        <v>30</v>
      </c>
      <c r="F220" s="48" t="s">
        <v>103</v>
      </c>
      <c r="G220" s="49" t="s">
        <v>205</v>
      </c>
      <c r="H220" s="47">
        <f>1180000000+253580297+166797540-50000000</f>
        <v>1550377837</v>
      </c>
    </row>
    <row r="221" spans="1:8" s="15" customFormat="1">
      <c r="A221" s="41"/>
      <c r="B221" s="36"/>
      <c r="C221" s="41">
        <v>522</v>
      </c>
      <c r="D221" s="48"/>
      <c r="E221" s="41">
        <v>30</v>
      </c>
      <c r="F221" s="48" t="s">
        <v>103</v>
      </c>
      <c r="G221" s="79" t="s">
        <v>206</v>
      </c>
      <c r="H221" s="75">
        <v>25000000</v>
      </c>
    </row>
    <row r="222" spans="1:8" s="15" customFormat="1">
      <c r="A222" s="41"/>
      <c r="B222" s="42">
        <v>530</v>
      </c>
      <c r="C222" s="41"/>
      <c r="D222" s="48"/>
      <c r="E222" s="41"/>
      <c r="F222" s="94"/>
      <c r="G222" s="50" t="s">
        <v>207</v>
      </c>
      <c r="H222" s="40">
        <f>SUM(H223:H224)</f>
        <v>160000000</v>
      </c>
    </row>
    <row r="223" spans="1:8" s="15" customFormat="1">
      <c r="A223" s="41"/>
      <c r="B223" s="36"/>
      <c r="C223" s="41">
        <v>536</v>
      </c>
      <c r="D223" s="48"/>
      <c r="E223" s="41">
        <v>30</v>
      </c>
      <c r="F223" s="48" t="s">
        <v>103</v>
      </c>
      <c r="G223" s="49" t="s">
        <v>208</v>
      </c>
      <c r="H223" s="47">
        <v>30000000</v>
      </c>
    </row>
    <row r="224" spans="1:8" s="15" customFormat="1">
      <c r="A224" s="41"/>
      <c r="B224" s="36"/>
      <c r="C224" s="41">
        <v>537</v>
      </c>
      <c r="D224" s="48"/>
      <c r="E224" s="41">
        <v>30</v>
      </c>
      <c r="F224" s="48" t="s">
        <v>103</v>
      </c>
      <c r="G224" s="49" t="s">
        <v>209</v>
      </c>
      <c r="H224" s="47">
        <v>130000000</v>
      </c>
    </row>
    <row r="225" spans="1:8" s="15" customFormat="1">
      <c r="A225" s="41"/>
      <c r="B225" s="42">
        <v>540</v>
      </c>
      <c r="C225" s="41"/>
      <c r="D225" s="48"/>
      <c r="E225" s="41"/>
      <c r="F225" s="48"/>
      <c r="G225" s="50" t="s">
        <v>210</v>
      </c>
      <c r="H225" s="40">
        <f>SUM(H226:H229)</f>
        <v>72000000</v>
      </c>
    </row>
    <row r="226" spans="1:8" s="15" customFormat="1">
      <c r="A226" s="41"/>
      <c r="B226" s="42"/>
      <c r="C226" s="41">
        <v>541</v>
      </c>
      <c r="D226" s="48"/>
      <c r="E226" s="41">
        <v>30</v>
      </c>
      <c r="F226" s="48" t="s">
        <v>103</v>
      </c>
      <c r="G226" s="49" t="s">
        <v>211</v>
      </c>
      <c r="H226" s="67">
        <v>25000000</v>
      </c>
    </row>
    <row r="227" spans="1:8" s="15" customFormat="1">
      <c r="A227" s="41"/>
      <c r="B227" s="42"/>
      <c r="C227" s="41">
        <v>542</v>
      </c>
      <c r="D227" s="48"/>
      <c r="E227" s="41">
        <v>30</v>
      </c>
      <c r="F227" s="48" t="s">
        <v>103</v>
      </c>
      <c r="G227" s="49" t="s">
        <v>212</v>
      </c>
      <c r="H227" s="67">
        <v>15000000</v>
      </c>
    </row>
    <row r="228" spans="1:8" s="15" customFormat="1">
      <c r="A228" s="41"/>
      <c r="B228" s="42"/>
      <c r="C228" s="41">
        <v>543</v>
      </c>
      <c r="D228" s="48"/>
      <c r="E228" s="41">
        <v>30</v>
      </c>
      <c r="F228" s="48" t="s">
        <v>103</v>
      </c>
      <c r="G228" s="49" t="s">
        <v>213</v>
      </c>
      <c r="H228" s="67">
        <v>17000000</v>
      </c>
    </row>
    <row r="229" spans="1:8" s="15" customFormat="1">
      <c r="A229" s="41"/>
      <c r="B229" s="36"/>
      <c r="C229" s="41">
        <v>543</v>
      </c>
      <c r="D229" s="48"/>
      <c r="E229" s="41">
        <v>30</v>
      </c>
      <c r="F229" s="48" t="s">
        <v>103</v>
      </c>
      <c r="G229" s="49" t="s">
        <v>214</v>
      </c>
      <c r="H229" s="47">
        <v>15000000</v>
      </c>
    </row>
    <row r="230" spans="1:8" s="15" customFormat="1">
      <c r="A230" s="41"/>
      <c r="B230" s="36">
        <v>580</v>
      </c>
      <c r="C230" s="41"/>
      <c r="D230" s="48"/>
      <c r="E230" s="41"/>
      <c r="F230" s="48"/>
      <c r="G230" s="65" t="s">
        <v>215</v>
      </c>
      <c r="H230" s="66">
        <f>SUM(+H231)</f>
        <v>30000000</v>
      </c>
    </row>
    <row r="231" spans="1:8" s="15" customFormat="1" ht="13.5" thickBot="1">
      <c r="A231" s="25"/>
      <c r="B231" s="25"/>
      <c r="C231" s="25">
        <v>580</v>
      </c>
      <c r="D231" s="54" t="s">
        <v>158</v>
      </c>
      <c r="E231" s="25">
        <v>30</v>
      </c>
      <c r="F231" s="54" t="s">
        <v>103</v>
      </c>
      <c r="G231" s="104" t="s">
        <v>215</v>
      </c>
      <c r="H231" s="56">
        <v>30000000</v>
      </c>
    </row>
    <row r="232" spans="1:8" s="15" customFormat="1">
      <c r="A232" s="36"/>
      <c r="B232" s="36"/>
      <c r="C232" s="36"/>
      <c r="D232" s="48"/>
      <c r="E232" s="36"/>
      <c r="F232" s="48"/>
      <c r="G232" s="46"/>
      <c r="H232" s="57"/>
    </row>
    <row r="233" spans="1:8" s="15" customFormat="1">
      <c r="A233" s="36"/>
      <c r="B233" s="36"/>
      <c r="C233" s="36"/>
      <c r="D233" s="48"/>
      <c r="E233" s="36"/>
      <c r="F233" s="48"/>
      <c r="G233" s="46"/>
      <c r="H233" s="57"/>
    </row>
    <row r="234" spans="1:8" s="15" customFormat="1">
      <c r="A234" s="36"/>
      <c r="B234" s="36"/>
      <c r="C234" s="36"/>
      <c r="D234" s="48"/>
      <c r="E234" s="36"/>
      <c r="F234" s="48"/>
      <c r="G234" s="46"/>
      <c r="H234" s="57"/>
    </row>
    <row r="235" spans="1:8" s="15" customFormat="1">
      <c r="A235" s="36"/>
      <c r="B235" s="36"/>
      <c r="C235" s="36"/>
      <c r="D235" s="48"/>
      <c r="E235" s="36"/>
      <c r="F235" s="48"/>
      <c r="G235" s="46"/>
      <c r="H235" s="57"/>
    </row>
    <row r="236" spans="1:8" s="15" customFormat="1">
      <c r="A236" s="36"/>
      <c r="B236" s="36"/>
      <c r="C236" s="36"/>
      <c r="D236" s="48"/>
      <c r="E236" s="36"/>
      <c r="F236" s="48"/>
      <c r="G236" s="46"/>
      <c r="H236" s="57"/>
    </row>
    <row r="237" spans="1:8" s="15" customFormat="1">
      <c r="A237" s="36"/>
      <c r="B237" s="36"/>
      <c r="C237" s="36"/>
      <c r="D237" s="48"/>
      <c r="E237" s="36"/>
      <c r="F237" s="48"/>
      <c r="G237" s="46"/>
      <c r="H237" s="57"/>
    </row>
    <row r="238" spans="1:8" s="15" customFormat="1">
      <c r="A238" s="36"/>
      <c r="B238" s="36"/>
      <c r="C238" s="36"/>
      <c r="D238" s="48"/>
      <c r="E238" s="36"/>
      <c r="F238" s="48"/>
      <c r="G238" s="46"/>
      <c r="H238" s="57"/>
    </row>
    <row r="239" spans="1:8" s="15" customFormat="1">
      <c r="A239" s="36"/>
      <c r="B239" s="36"/>
      <c r="C239" s="36"/>
      <c r="D239" s="48"/>
      <c r="E239" s="36"/>
      <c r="F239" s="48"/>
      <c r="G239" s="46"/>
      <c r="H239" s="57"/>
    </row>
    <row r="240" spans="1:8" s="15" customFormat="1">
      <c r="A240" s="36"/>
      <c r="B240" s="36"/>
      <c r="C240" s="36"/>
      <c r="D240" s="48"/>
      <c r="E240" s="36"/>
      <c r="F240" s="48"/>
      <c r="G240" s="46"/>
      <c r="H240" s="57"/>
    </row>
    <row r="241" spans="1:8" s="15" customFormat="1" ht="13.5" thickBot="1">
      <c r="A241" s="105"/>
      <c r="B241" s="105"/>
      <c r="C241" s="105"/>
      <c r="D241" s="105"/>
      <c r="E241" s="105"/>
      <c r="F241" s="105"/>
      <c r="G241" s="105"/>
      <c r="H241" s="105"/>
    </row>
    <row r="242" spans="1:8" s="15" customFormat="1" ht="13.5" thickBot="1">
      <c r="A242" s="106" t="s">
        <v>13</v>
      </c>
      <c r="B242" s="107"/>
      <c r="C242" s="107"/>
      <c r="D242" s="107"/>
      <c r="E242" s="107"/>
      <c r="F242" s="108"/>
      <c r="G242" s="41"/>
      <c r="H242" s="59"/>
    </row>
    <row r="243" spans="1:8" s="15" customFormat="1">
      <c r="A243" s="21" t="s">
        <v>14</v>
      </c>
      <c r="B243" s="22" t="s">
        <v>15</v>
      </c>
      <c r="C243" s="21" t="s">
        <v>16</v>
      </c>
      <c r="D243" s="22" t="s">
        <v>16</v>
      </c>
      <c r="E243" s="21" t="s">
        <v>17</v>
      </c>
      <c r="F243" s="22" t="s">
        <v>18</v>
      </c>
      <c r="G243" s="23" t="s">
        <v>19</v>
      </c>
      <c r="H243" s="59" t="s">
        <v>20</v>
      </c>
    </row>
    <row r="244" spans="1:8" s="15" customFormat="1" ht="13.5" thickBot="1">
      <c r="A244" s="25"/>
      <c r="B244" s="26" t="s">
        <v>14</v>
      </c>
      <c r="C244" s="25"/>
      <c r="D244" s="26" t="s">
        <v>21</v>
      </c>
      <c r="E244" s="25"/>
      <c r="F244" s="27"/>
      <c r="G244" s="28"/>
      <c r="H244" s="60"/>
    </row>
    <row r="245" spans="1:8" s="15" customFormat="1">
      <c r="A245" s="35">
        <v>600</v>
      </c>
      <c r="B245" s="36"/>
      <c r="C245" s="41"/>
      <c r="D245" s="48"/>
      <c r="E245" s="41"/>
      <c r="F245" s="48"/>
      <c r="G245" s="65" t="s">
        <v>216</v>
      </c>
      <c r="H245" s="66">
        <f>SUM(H246)</f>
        <v>60000000</v>
      </c>
    </row>
    <row r="246" spans="1:8" s="15" customFormat="1">
      <c r="A246" s="41"/>
      <c r="B246" s="42">
        <v>630</v>
      </c>
      <c r="C246" s="41"/>
      <c r="D246" s="48"/>
      <c r="E246" s="41"/>
      <c r="F246" s="48"/>
      <c r="G246" s="109" t="s">
        <v>217</v>
      </c>
      <c r="H246" s="66">
        <f>SUM(+H247)</f>
        <v>60000000</v>
      </c>
    </row>
    <row r="247" spans="1:8" s="15" customFormat="1">
      <c r="A247" s="41"/>
      <c r="B247" s="42"/>
      <c r="C247" s="41">
        <v>630</v>
      </c>
      <c r="D247" s="48"/>
      <c r="E247" s="41">
        <v>30</v>
      </c>
      <c r="F247" s="48" t="s">
        <v>26</v>
      </c>
      <c r="G247" s="49" t="s">
        <v>218</v>
      </c>
      <c r="H247" s="67">
        <v>60000000</v>
      </c>
    </row>
    <row r="248" spans="1:8" s="15" customFormat="1">
      <c r="A248" s="35">
        <v>800</v>
      </c>
      <c r="B248" s="42"/>
      <c r="C248" s="41"/>
      <c r="D248" s="48"/>
      <c r="E248" s="41"/>
      <c r="F248" s="48"/>
      <c r="G248" s="50" t="s">
        <v>173</v>
      </c>
      <c r="H248" s="40">
        <f>SUM(H249+H257)</f>
        <v>642000000</v>
      </c>
    </row>
    <row r="249" spans="1:8" s="15" customFormat="1">
      <c r="A249" s="41"/>
      <c r="B249" s="42">
        <v>870</v>
      </c>
      <c r="C249" s="41"/>
      <c r="D249" s="48"/>
      <c r="E249" s="41"/>
      <c r="F249" s="48"/>
      <c r="G249" s="51" t="s">
        <v>219</v>
      </c>
      <c r="H249" s="91">
        <f>SUM(H250:H256)</f>
        <v>642000000</v>
      </c>
    </row>
    <row r="250" spans="1:8" s="15" customFormat="1">
      <c r="A250" s="41"/>
      <c r="B250" s="36"/>
      <c r="C250" s="41">
        <v>871</v>
      </c>
      <c r="D250" s="48" t="s">
        <v>158</v>
      </c>
      <c r="E250" s="41">
        <v>30</v>
      </c>
      <c r="F250" s="48" t="s">
        <v>103</v>
      </c>
      <c r="G250" s="49" t="s">
        <v>220</v>
      </c>
      <c r="H250" s="47">
        <v>240864600</v>
      </c>
    </row>
    <row r="251" spans="1:8" s="15" customFormat="1">
      <c r="A251" s="41"/>
      <c r="B251" s="36"/>
      <c r="C251" s="41">
        <v>871</v>
      </c>
      <c r="D251" s="48" t="s">
        <v>178</v>
      </c>
      <c r="E251" s="41">
        <v>30</v>
      </c>
      <c r="F251" s="48" t="s">
        <v>26</v>
      </c>
      <c r="G251" s="49" t="s">
        <v>221</v>
      </c>
      <c r="H251" s="47">
        <v>35000000</v>
      </c>
    </row>
    <row r="252" spans="1:8" s="15" customFormat="1">
      <c r="A252" s="41"/>
      <c r="B252" s="36"/>
      <c r="C252" s="41">
        <v>871</v>
      </c>
      <c r="D252" s="48" t="s">
        <v>180</v>
      </c>
      <c r="E252" s="41">
        <v>30</v>
      </c>
      <c r="F252" s="48" t="s">
        <v>26</v>
      </c>
      <c r="G252" s="49" t="s">
        <v>222</v>
      </c>
      <c r="H252" s="47">
        <f>50000000+57000000</f>
        <v>107000000</v>
      </c>
    </row>
    <row r="253" spans="1:8" s="15" customFormat="1">
      <c r="A253" s="41"/>
      <c r="B253" s="36"/>
      <c r="C253" s="41">
        <v>871</v>
      </c>
      <c r="D253" s="48" t="s">
        <v>180</v>
      </c>
      <c r="E253" s="41">
        <v>30</v>
      </c>
      <c r="F253" s="48" t="s">
        <v>103</v>
      </c>
      <c r="G253" s="49" t="s">
        <v>222</v>
      </c>
      <c r="H253" s="47">
        <f>31135400+43791567-15791567</f>
        <v>59135400</v>
      </c>
    </row>
    <row r="254" spans="1:8" s="15" customFormat="1">
      <c r="A254" s="41"/>
      <c r="B254" s="36"/>
      <c r="C254" s="41">
        <v>871</v>
      </c>
      <c r="D254" s="48" t="s">
        <v>182</v>
      </c>
      <c r="E254" s="41">
        <v>30</v>
      </c>
      <c r="F254" s="48" t="s">
        <v>103</v>
      </c>
      <c r="G254" s="49" t="s">
        <v>185</v>
      </c>
      <c r="H254" s="47">
        <v>150000000</v>
      </c>
    </row>
    <row r="255" spans="1:8" s="15" customFormat="1">
      <c r="A255" s="41"/>
      <c r="B255" s="36"/>
      <c r="C255" s="41">
        <v>871</v>
      </c>
      <c r="D255" s="48" t="s">
        <v>184</v>
      </c>
      <c r="E255" s="41">
        <v>30</v>
      </c>
      <c r="F255" s="48" t="s">
        <v>103</v>
      </c>
      <c r="G255" s="49" t="s">
        <v>223</v>
      </c>
      <c r="H255" s="47">
        <v>20000000</v>
      </c>
    </row>
    <row r="256" spans="1:8" s="15" customFormat="1">
      <c r="A256" s="41"/>
      <c r="B256" s="36"/>
      <c r="C256" s="41">
        <v>871</v>
      </c>
      <c r="D256" s="48" t="s">
        <v>224</v>
      </c>
      <c r="E256" s="41">
        <v>30</v>
      </c>
      <c r="F256" s="48" t="s">
        <v>103</v>
      </c>
      <c r="G256" s="49" t="s">
        <v>225</v>
      </c>
      <c r="H256" s="47">
        <v>30000000</v>
      </c>
    </row>
    <row r="257" spans="1:8" s="15" customFormat="1">
      <c r="A257" s="41"/>
      <c r="B257" s="42">
        <v>890</v>
      </c>
      <c r="C257" s="41"/>
      <c r="D257" s="48"/>
      <c r="E257" s="41"/>
      <c r="F257" s="48"/>
      <c r="G257" s="50" t="s">
        <v>226</v>
      </c>
      <c r="H257" s="40">
        <f>SUM(H258:H259)</f>
        <v>0</v>
      </c>
    </row>
    <row r="258" spans="1:8" s="15" customFormat="1">
      <c r="A258" s="41"/>
      <c r="B258" s="42"/>
      <c r="C258" s="41">
        <v>894</v>
      </c>
      <c r="D258" s="48" t="s">
        <v>158</v>
      </c>
      <c r="E258" s="41">
        <v>30</v>
      </c>
      <c r="F258" s="48" t="s">
        <v>26</v>
      </c>
      <c r="G258" s="79" t="s">
        <v>227</v>
      </c>
      <c r="H258" s="47">
        <v>0</v>
      </c>
    </row>
    <row r="259" spans="1:8" s="15" customFormat="1">
      <c r="A259" s="41"/>
      <c r="B259" s="36"/>
      <c r="C259" s="41">
        <v>894</v>
      </c>
      <c r="D259" s="48" t="s">
        <v>178</v>
      </c>
      <c r="E259" s="41">
        <v>30</v>
      </c>
      <c r="F259" s="48" t="s">
        <v>26</v>
      </c>
      <c r="G259" s="79" t="s">
        <v>228</v>
      </c>
      <c r="H259" s="47">
        <v>0</v>
      </c>
    </row>
    <row r="260" spans="1:8" s="15" customFormat="1">
      <c r="A260" s="35">
        <v>900</v>
      </c>
      <c r="B260" s="36"/>
      <c r="C260" s="41"/>
      <c r="D260" s="48"/>
      <c r="E260" s="41"/>
      <c r="F260" s="48"/>
      <c r="G260" s="76" t="s">
        <v>188</v>
      </c>
      <c r="H260" s="77">
        <f>SUM(H261)</f>
        <v>41580000</v>
      </c>
    </row>
    <row r="261" spans="1:8" s="15" customFormat="1">
      <c r="A261" s="41"/>
      <c r="B261" s="42">
        <v>980</v>
      </c>
      <c r="C261" s="41"/>
      <c r="D261" s="48"/>
      <c r="E261" s="41"/>
      <c r="F261" s="48"/>
      <c r="G261" s="76" t="s">
        <v>229</v>
      </c>
      <c r="H261" s="40">
        <f>SUM(H262:H262)</f>
        <v>41580000</v>
      </c>
    </row>
    <row r="262" spans="1:8" s="15" customFormat="1" ht="13.5" thickBot="1">
      <c r="A262" s="25"/>
      <c r="B262" s="27"/>
      <c r="C262" s="25">
        <v>985</v>
      </c>
      <c r="D262" s="53"/>
      <c r="E262" s="25">
        <v>30</v>
      </c>
      <c r="F262" s="53" t="s">
        <v>103</v>
      </c>
      <c r="G262" s="104" t="s">
        <v>229</v>
      </c>
      <c r="H262" s="110">
        <f>41580000</f>
        <v>41580000</v>
      </c>
    </row>
    <row r="263" spans="1:8" s="15" customFormat="1">
      <c r="A263" s="36"/>
      <c r="B263" s="36"/>
      <c r="C263" s="36"/>
      <c r="D263" s="48"/>
      <c r="E263" s="36"/>
      <c r="F263" s="48"/>
      <c r="G263" s="46"/>
      <c r="H263" s="57"/>
    </row>
    <row r="264" spans="1:8" s="15" customFormat="1"/>
    <row r="265" spans="1:8" s="15" customFormat="1">
      <c r="A265" s="15" t="s">
        <v>230</v>
      </c>
      <c r="C265" s="111" t="s">
        <v>231</v>
      </c>
    </row>
    <row r="266" spans="1:8" s="15" customFormat="1">
      <c r="C266" s="111"/>
    </row>
    <row r="267" spans="1:8" s="15" customFormat="1">
      <c r="B267" s="112" t="s">
        <v>232</v>
      </c>
    </row>
    <row r="268" spans="1:8" s="15" customFormat="1" ht="13.5" thickBot="1"/>
    <row r="269" spans="1:8" s="15" customFormat="1" ht="13.5" thickBot="1">
      <c r="A269" s="16" t="s">
        <v>13</v>
      </c>
      <c r="B269" s="17"/>
      <c r="C269" s="17"/>
      <c r="D269" s="17"/>
      <c r="E269" s="17"/>
      <c r="F269" s="18"/>
      <c r="G269" s="19"/>
      <c r="H269" s="20"/>
    </row>
    <row r="270" spans="1:8" s="15" customFormat="1">
      <c r="A270" s="21" t="s">
        <v>14</v>
      </c>
      <c r="B270" s="22" t="s">
        <v>15</v>
      </c>
      <c r="C270" s="21" t="s">
        <v>16</v>
      </c>
      <c r="D270" s="22" t="s">
        <v>16</v>
      </c>
      <c r="E270" s="21" t="s">
        <v>17</v>
      </c>
      <c r="F270" s="22" t="s">
        <v>18</v>
      </c>
      <c r="G270" s="23" t="s">
        <v>19</v>
      </c>
      <c r="H270" s="24" t="s">
        <v>20</v>
      </c>
    </row>
    <row r="271" spans="1:8" s="15" customFormat="1" ht="13.5" thickBot="1">
      <c r="A271" s="25"/>
      <c r="B271" s="26" t="s">
        <v>14</v>
      </c>
      <c r="C271" s="25"/>
      <c r="D271" s="26" t="s">
        <v>21</v>
      </c>
      <c r="E271" s="25"/>
      <c r="F271" s="27"/>
      <c r="G271" s="28"/>
      <c r="H271" s="29"/>
    </row>
    <row r="272" spans="1:8" s="15" customFormat="1">
      <c r="A272" s="19"/>
      <c r="B272" s="30"/>
      <c r="C272" s="19"/>
      <c r="D272" s="30"/>
      <c r="E272" s="19"/>
      <c r="F272" s="113"/>
      <c r="G272" s="114" t="s">
        <v>133</v>
      </c>
      <c r="H272" s="34">
        <f>SUM(H273)</f>
        <v>294850000</v>
      </c>
    </row>
    <row r="273" spans="1:8" s="15" customFormat="1">
      <c r="A273" s="41"/>
      <c r="B273" s="36"/>
      <c r="C273" s="41"/>
      <c r="D273" s="36"/>
      <c r="E273" s="41"/>
      <c r="F273" s="115"/>
      <c r="G273" s="76" t="s">
        <v>134</v>
      </c>
      <c r="H273" s="91">
        <f>SUM(H274)</f>
        <v>294850000</v>
      </c>
    </row>
    <row r="274" spans="1:8" s="15" customFormat="1">
      <c r="A274" s="35">
        <v>100</v>
      </c>
      <c r="B274" s="36"/>
      <c r="C274" s="41"/>
      <c r="D274" s="36"/>
      <c r="E274" s="41"/>
      <c r="F274" s="115"/>
      <c r="G274" s="76" t="s">
        <v>135</v>
      </c>
      <c r="H274" s="91">
        <f>SUM(H275+H282+H280)</f>
        <v>294850000</v>
      </c>
    </row>
    <row r="275" spans="1:8" s="15" customFormat="1">
      <c r="A275" s="41"/>
      <c r="B275" s="42">
        <v>110</v>
      </c>
      <c r="C275" s="41"/>
      <c r="D275" s="36"/>
      <c r="E275" s="41"/>
      <c r="F275" s="115"/>
      <c r="G275" s="76" t="s">
        <v>136</v>
      </c>
      <c r="H275" s="91">
        <f>SUM(H276:H279)</f>
        <v>274750000</v>
      </c>
    </row>
    <row r="276" spans="1:8" s="15" customFormat="1">
      <c r="A276" s="41"/>
      <c r="B276" s="36"/>
      <c r="C276" s="41">
        <v>111</v>
      </c>
      <c r="D276" s="36"/>
      <c r="E276" s="41">
        <v>30</v>
      </c>
      <c r="F276" s="48" t="s">
        <v>26</v>
      </c>
      <c r="G276" s="79" t="s">
        <v>137</v>
      </c>
      <c r="H276" s="47">
        <f>1750000*12</f>
        <v>21000000</v>
      </c>
    </row>
    <row r="277" spans="1:8" s="15" customFormat="1">
      <c r="A277" s="41"/>
      <c r="B277" s="36"/>
      <c r="C277" s="41">
        <v>112</v>
      </c>
      <c r="D277" s="36"/>
      <c r="E277" s="41">
        <v>30</v>
      </c>
      <c r="F277" s="48" t="s">
        <v>26</v>
      </c>
      <c r="G277" s="79" t="s">
        <v>138</v>
      </c>
      <c r="H277" s="47">
        <f>1650000*12*12</f>
        <v>237600000</v>
      </c>
    </row>
    <row r="278" spans="1:8" s="15" customFormat="1">
      <c r="A278" s="41"/>
      <c r="B278" s="36"/>
      <c r="C278" s="41">
        <v>113</v>
      </c>
      <c r="D278" s="36"/>
      <c r="E278" s="41">
        <v>30</v>
      </c>
      <c r="F278" s="48" t="s">
        <v>26</v>
      </c>
      <c r="G278" s="46" t="s">
        <v>139</v>
      </c>
      <c r="H278" s="47">
        <v>14400000</v>
      </c>
    </row>
    <row r="279" spans="1:8" s="15" customFormat="1">
      <c r="A279" s="41"/>
      <c r="B279" s="36"/>
      <c r="C279" s="41">
        <v>114</v>
      </c>
      <c r="D279" s="36"/>
      <c r="E279" s="41">
        <v>30</v>
      </c>
      <c r="F279" s="48" t="s">
        <v>26</v>
      </c>
      <c r="G279" s="79" t="s">
        <v>140</v>
      </c>
      <c r="H279" s="47">
        <v>1750000</v>
      </c>
    </row>
    <row r="280" spans="1:8" s="15" customFormat="1">
      <c r="A280" s="41"/>
      <c r="B280" s="42">
        <v>130</v>
      </c>
      <c r="C280" s="35"/>
      <c r="D280" s="42"/>
      <c r="E280" s="35"/>
      <c r="F280" s="102"/>
      <c r="G280" s="76" t="s">
        <v>143</v>
      </c>
      <c r="H280" s="91">
        <f>SUM(H281)</f>
        <v>2100000</v>
      </c>
    </row>
    <row r="281" spans="1:8" s="15" customFormat="1">
      <c r="A281" s="41"/>
      <c r="B281" s="36"/>
      <c r="C281" s="41">
        <v>134</v>
      </c>
      <c r="D281" s="36"/>
      <c r="E281" s="41">
        <v>30</v>
      </c>
      <c r="F281" s="48" t="s">
        <v>26</v>
      </c>
      <c r="G281" s="79" t="s">
        <v>145</v>
      </c>
      <c r="H281" s="47">
        <v>2100000</v>
      </c>
    </row>
    <row r="282" spans="1:8" s="15" customFormat="1">
      <c r="A282" s="41"/>
      <c r="B282" s="42">
        <v>140</v>
      </c>
      <c r="C282" s="41"/>
      <c r="D282" s="36"/>
      <c r="E282" s="41"/>
      <c r="F282" s="48"/>
      <c r="G282" s="76" t="s">
        <v>233</v>
      </c>
      <c r="H282" s="40">
        <f>SUM(H283:H283)</f>
        <v>18000000</v>
      </c>
    </row>
    <row r="283" spans="1:8" s="15" customFormat="1" ht="13.5" thickBot="1">
      <c r="A283" s="25"/>
      <c r="B283" s="27"/>
      <c r="C283" s="25">
        <v>145</v>
      </c>
      <c r="D283" s="27"/>
      <c r="E283" s="25">
        <v>30</v>
      </c>
      <c r="F283" s="53" t="s">
        <v>26</v>
      </c>
      <c r="G283" s="104" t="s">
        <v>149</v>
      </c>
      <c r="H283" s="56">
        <v>18000000</v>
      </c>
    </row>
    <row r="284" spans="1:8" s="15" customFormat="1">
      <c r="A284" s="36"/>
      <c r="B284" s="36"/>
      <c r="C284" s="36"/>
      <c r="D284" s="36"/>
      <c r="E284" s="36"/>
      <c r="F284" s="48"/>
      <c r="G284" s="46"/>
      <c r="H284" s="57"/>
    </row>
    <row r="285" spans="1:8" s="15" customFormat="1">
      <c r="A285" s="36"/>
      <c r="B285" s="36"/>
      <c r="C285" s="36"/>
      <c r="D285" s="36"/>
      <c r="E285" s="36"/>
      <c r="F285" s="48"/>
      <c r="G285" s="46"/>
      <c r="H285" s="57"/>
    </row>
    <row r="286" spans="1:8" s="15" customFormat="1">
      <c r="A286" s="36"/>
      <c r="B286" s="36"/>
      <c r="C286" s="36"/>
      <c r="D286" s="36"/>
      <c r="E286" s="36"/>
      <c r="F286" s="48"/>
      <c r="G286" s="46"/>
      <c r="H286" s="57"/>
    </row>
    <row r="287" spans="1:8" s="15" customFormat="1">
      <c r="A287" s="36"/>
      <c r="B287" s="36"/>
      <c r="C287" s="36"/>
      <c r="D287" s="36"/>
      <c r="E287" s="36"/>
      <c r="F287" s="48"/>
      <c r="G287" s="46"/>
      <c r="H287" s="57"/>
    </row>
    <row r="288" spans="1:8" s="15" customFormat="1">
      <c r="A288" s="15" t="s">
        <v>234</v>
      </c>
      <c r="C288" s="111" t="s">
        <v>235</v>
      </c>
    </row>
    <row r="289" spans="1:8" s="15" customFormat="1">
      <c r="B289" s="112" t="s">
        <v>232</v>
      </c>
    </row>
    <row r="290" spans="1:8" s="15" customFormat="1" ht="13.5" thickBot="1">
      <c r="A290" s="36"/>
      <c r="B290" s="36"/>
      <c r="C290" s="36"/>
      <c r="D290" s="36"/>
      <c r="E290" s="36"/>
      <c r="F290" s="48"/>
      <c r="G290" s="46"/>
      <c r="H290" s="57"/>
    </row>
    <row r="291" spans="1:8" s="15" customFormat="1" ht="13.5" thickBot="1">
      <c r="A291" s="16" t="s">
        <v>13</v>
      </c>
      <c r="B291" s="17"/>
      <c r="C291" s="17"/>
      <c r="D291" s="17"/>
      <c r="E291" s="17"/>
      <c r="F291" s="18"/>
      <c r="G291" s="19"/>
      <c r="H291" s="20"/>
    </row>
    <row r="292" spans="1:8" s="15" customFormat="1">
      <c r="A292" s="21" t="s">
        <v>14</v>
      </c>
      <c r="B292" s="22" t="s">
        <v>15</v>
      </c>
      <c r="C292" s="21" t="s">
        <v>16</v>
      </c>
      <c r="D292" s="22" t="s">
        <v>16</v>
      </c>
      <c r="E292" s="21" t="s">
        <v>17</v>
      </c>
      <c r="F292" s="22" t="s">
        <v>18</v>
      </c>
      <c r="G292" s="23" t="s">
        <v>19</v>
      </c>
      <c r="H292" s="24" t="s">
        <v>20</v>
      </c>
    </row>
    <row r="293" spans="1:8" s="15" customFormat="1" ht="13.5" thickBot="1">
      <c r="A293" s="25"/>
      <c r="B293" s="26" t="s">
        <v>14</v>
      </c>
      <c r="C293" s="25"/>
      <c r="D293" s="26" t="s">
        <v>21</v>
      </c>
      <c r="E293" s="25"/>
      <c r="F293" s="27"/>
      <c r="G293" s="28"/>
      <c r="H293" s="29"/>
    </row>
    <row r="294" spans="1:8" s="15" customFormat="1">
      <c r="A294" s="31"/>
      <c r="B294" s="19"/>
      <c r="C294" s="30"/>
      <c r="D294" s="19"/>
      <c r="E294" s="30"/>
      <c r="F294" s="89"/>
      <c r="G294" s="33" t="s">
        <v>133</v>
      </c>
      <c r="H294" s="34">
        <f>SUM(H379+H295)</f>
        <v>6099482297</v>
      </c>
    </row>
    <row r="295" spans="1:8" s="15" customFormat="1">
      <c r="A295" s="37"/>
      <c r="B295" s="41"/>
      <c r="C295" s="36"/>
      <c r="D295" s="41"/>
      <c r="E295" s="36"/>
      <c r="F295" s="90"/>
      <c r="G295" s="39" t="s">
        <v>134</v>
      </c>
      <c r="H295" s="91">
        <f>SUM(H374+H363+H346+H325+H296)</f>
        <v>3340524460</v>
      </c>
    </row>
    <row r="296" spans="1:8" s="15" customFormat="1">
      <c r="A296" s="44">
        <v>100</v>
      </c>
      <c r="B296" s="41"/>
      <c r="C296" s="36"/>
      <c r="D296" s="41"/>
      <c r="E296" s="36"/>
      <c r="F296" s="90"/>
      <c r="G296" s="39" t="s">
        <v>135</v>
      </c>
      <c r="H296" s="91">
        <f>SUM(H306+H303+H301+H297+H312)</f>
        <v>1444220000</v>
      </c>
    </row>
    <row r="297" spans="1:8" s="15" customFormat="1">
      <c r="A297" s="37"/>
      <c r="B297" s="35">
        <v>110</v>
      </c>
      <c r="C297" s="36"/>
      <c r="D297" s="41"/>
      <c r="E297" s="36"/>
      <c r="F297" s="90"/>
      <c r="G297" s="39" t="s">
        <v>136</v>
      </c>
      <c r="H297" s="91">
        <f>SUM(H298:H300)</f>
        <v>508650000</v>
      </c>
    </row>
    <row r="298" spans="1:8" s="15" customFormat="1">
      <c r="A298" s="37"/>
      <c r="B298" s="41"/>
      <c r="C298" s="36">
        <v>111</v>
      </c>
      <c r="D298" s="41"/>
      <c r="E298" s="36">
        <v>30</v>
      </c>
      <c r="F298" s="45" t="s">
        <v>26</v>
      </c>
      <c r="G298" s="92" t="s">
        <v>137</v>
      </c>
      <c r="H298" s="47">
        <v>463800000</v>
      </c>
    </row>
    <row r="299" spans="1:8" s="15" customFormat="1">
      <c r="A299" s="37"/>
      <c r="B299" s="41"/>
      <c r="C299" s="36">
        <v>113</v>
      </c>
      <c r="D299" s="41"/>
      <c r="E299" s="36">
        <v>30</v>
      </c>
      <c r="F299" s="45" t="s">
        <v>26</v>
      </c>
      <c r="G299" s="46" t="s">
        <v>139</v>
      </c>
      <c r="H299" s="47">
        <v>6200000</v>
      </c>
    </row>
    <row r="300" spans="1:8" s="15" customFormat="1">
      <c r="A300" s="37"/>
      <c r="B300" s="41"/>
      <c r="C300" s="36">
        <v>114</v>
      </c>
      <c r="D300" s="41"/>
      <c r="E300" s="36">
        <v>30</v>
      </c>
      <c r="F300" s="45" t="s">
        <v>26</v>
      </c>
      <c r="G300" s="46" t="s">
        <v>140</v>
      </c>
      <c r="H300" s="47">
        <v>38650000</v>
      </c>
    </row>
    <row r="301" spans="1:8" s="15" customFormat="1">
      <c r="A301" s="37"/>
      <c r="B301" s="35">
        <v>120</v>
      </c>
      <c r="C301" s="36"/>
      <c r="D301" s="41"/>
      <c r="E301" s="36"/>
      <c r="F301" s="45"/>
      <c r="G301" s="39" t="s">
        <v>141</v>
      </c>
      <c r="H301" s="40">
        <f>SUM(H302:H302)</f>
        <v>12000000</v>
      </c>
    </row>
    <row r="302" spans="1:8" s="15" customFormat="1">
      <c r="A302" s="37"/>
      <c r="B302" s="41"/>
      <c r="C302" s="36">
        <v>123</v>
      </c>
      <c r="D302" s="41"/>
      <c r="E302" s="36">
        <v>30</v>
      </c>
      <c r="F302" s="45" t="s">
        <v>26</v>
      </c>
      <c r="G302" s="46" t="s">
        <v>142</v>
      </c>
      <c r="H302" s="47">
        <v>12000000</v>
      </c>
    </row>
    <row r="303" spans="1:8" s="15" customFormat="1">
      <c r="A303" s="37"/>
      <c r="B303" s="35">
        <v>130</v>
      </c>
      <c r="C303" s="36"/>
      <c r="D303" s="41"/>
      <c r="E303" s="36"/>
      <c r="F303" s="45"/>
      <c r="G303" s="39" t="s">
        <v>143</v>
      </c>
      <c r="H303" s="40">
        <f>SUM(H304:H305)</f>
        <v>35300000</v>
      </c>
    </row>
    <row r="304" spans="1:8" s="15" customFormat="1">
      <c r="A304" s="37"/>
      <c r="B304" s="41"/>
      <c r="C304" s="36">
        <v>133</v>
      </c>
      <c r="D304" s="41"/>
      <c r="E304" s="36">
        <v>30</v>
      </c>
      <c r="F304" s="45" t="s">
        <v>26</v>
      </c>
      <c r="G304" s="46" t="s">
        <v>144</v>
      </c>
      <c r="H304" s="47">
        <v>10000000</v>
      </c>
    </row>
    <row r="305" spans="1:8" s="15" customFormat="1">
      <c r="A305" s="37"/>
      <c r="B305" s="41"/>
      <c r="C305" s="36">
        <v>134</v>
      </c>
      <c r="D305" s="41"/>
      <c r="E305" s="36">
        <v>30</v>
      </c>
      <c r="F305" s="45" t="s">
        <v>26</v>
      </c>
      <c r="G305" s="46" t="s">
        <v>145</v>
      </c>
      <c r="H305" s="47">
        <v>25300000</v>
      </c>
    </row>
    <row r="306" spans="1:8" s="15" customFormat="1">
      <c r="A306" s="37"/>
      <c r="B306" s="35">
        <v>140</v>
      </c>
      <c r="C306" s="36"/>
      <c r="D306" s="41"/>
      <c r="E306" s="36"/>
      <c r="F306" s="45"/>
      <c r="G306" s="39" t="s">
        <v>146</v>
      </c>
      <c r="H306" s="40">
        <f>SUM(H307:H311)</f>
        <v>863270000</v>
      </c>
    </row>
    <row r="307" spans="1:8" s="15" customFormat="1">
      <c r="A307" s="37"/>
      <c r="B307" s="35"/>
      <c r="C307" s="36">
        <v>141</v>
      </c>
      <c r="D307" s="41"/>
      <c r="E307" s="36">
        <v>30</v>
      </c>
      <c r="F307" s="45" t="s">
        <v>26</v>
      </c>
      <c r="G307" s="46" t="s">
        <v>147</v>
      </c>
      <c r="H307" s="67">
        <v>35000000</v>
      </c>
    </row>
    <row r="308" spans="1:8" s="15" customFormat="1">
      <c r="A308" s="37"/>
      <c r="B308" s="41"/>
      <c r="C308" s="36">
        <v>144</v>
      </c>
      <c r="D308" s="41"/>
      <c r="E308" s="36">
        <v>30</v>
      </c>
      <c r="F308" s="45" t="s">
        <v>26</v>
      </c>
      <c r="G308" s="46" t="s">
        <v>148</v>
      </c>
      <c r="H308" s="67">
        <v>358800000</v>
      </c>
    </row>
    <row r="309" spans="1:8" s="15" customFormat="1">
      <c r="A309" s="37"/>
      <c r="B309" s="41"/>
      <c r="C309" s="36">
        <v>144</v>
      </c>
      <c r="D309" s="41"/>
      <c r="E309" s="36">
        <v>30</v>
      </c>
      <c r="F309" s="45" t="s">
        <v>103</v>
      </c>
      <c r="G309" s="46" t="s">
        <v>148</v>
      </c>
      <c r="H309" s="47">
        <v>262470000</v>
      </c>
    </row>
    <row r="310" spans="1:8" s="15" customFormat="1">
      <c r="A310" s="37"/>
      <c r="B310" s="41"/>
      <c r="C310" s="36">
        <v>145</v>
      </c>
      <c r="D310" s="41"/>
      <c r="E310" s="36">
        <v>30</v>
      </c>
      <c r="F310" s="45" t="s">
        <v>26</v>
      </c>
      <c r="G310" s="46" t="s">
        <v>149</v>
      </c>
      <c r="H310" s="47">
        <v>171000000</v>
      </c>
    </row>
    <row r="311" spans="1:8" s="15" customFormat="1">
      <c r="A311" s="37"/>
      <c r="B311" s="41"/>
      <c r="C311" s="36">
        <v>145</v>
      </c>
      <c r="D311" s="41"/>
      <c r="E311" s="36">
        <v>30</v>
      </c>
      <c r="F311" s="45" t="s">
        <v>103</v>
      </c>
      <c r="G311" s="46" t="s">
        <v>149</v>
      </c>
      <c r="H311" s="47">
        <v>36000000</v>
      </c>
    </row>
    <row r="312" spans="1:8" s="15" customFormat="1">
      <c r="A312" s="37"/>
      <c r="B312" s="35">
        <v>190</v>
      </c>
      <c r="C312" s="44"/>
      <c r="D312" s="35"/>
      <c r="E312" s="42"/>
      <c r="F312" s="93"/>
      <c r="G312" s="50" t="s">
        <v>150</v>
      </c>
      <c r="H312" s="40">
        <f>SUM(H313:H321)</f>
        <v>25000000</v>
      </c>
    </row>
    <row r="313" spans="1:8" s="15" customFormat="1" ht="13.5" thickBot="1">
      <c r="A313" s="52"/>
      <c r="B313" s="25"/>
      <c r="C313" s="52">
        <v>190</v>
      </c>
      <c r="D313" s="25"/>
      <c r="E313" s="27">
        <v>30</v>
      </c>
      <c r="F313" s="54" t="s">
        <v>26</v>
      </c>
      <c r="G313" s="85" t="s">
        <v>151</v>
      </c>
      <c r="H313" s="56">
        <v>25000000</v>
      </c>
    </row>
    <row r="314" spans="1:8" s="15" customFormat="1">
      <c r="A314" s="36"/>
      <c r="B314" s="36"/>
      <c r="C314" s="36"/>
      <c r="D314" s="36"/>
      <c r="E314" s="36"/>
      <c r="F314" s="48"/>
      <c r="G314" s="46"/>
      <c r="H314" s="57"/>
    </row>
    <row r="315" spans="1:8" s="15" customFormat="1">
      <c r="A315" s="36"/>
      <c r="B315" s="36"/>
      <c r="C315" s="36"/>
      <c r="D315" s="36"/>
      <c r="E315" s="36"/>
      <c r="F315" s="48"/>
      <c r="G315" s="46"/>
      <c r="H315" s="57"/>
    </row>
    <row r="316" spans="1:8" s="15" customFormat="1">
      <c r="A316" s="36"/>
      <c r="B316" s="36"/>
      <c r="C316" s="36"/>
      <c r="D316" s="36"/>
      <c r="E316" s="36"/>
      <c r="F316" s="48"/>
      <c r="G316" s="46"/>
      <c r="H316" s="57"/>
    </row>
    <row r="317" spans="1:8" s="15" customFormat="1">
      <c r="A317" s="36"/>
      <c r="B317" s="36"/>
      <c r="C317" s="36"/>
      <c r="D317" s="36"/>
      <c r="E317" s="36"/>
      <c r="F317" s="48"/>
      <c r="G317" s="46"/>
      <c r="H317" s="57"/>
    </row>
    <row r="318" spans="1:8" s="15" customFormat="1">
      <c r="A318" s="36"/>
      <c r="B318" s="36"/>
      <c r="C318" s="36"/>
      <c r="D318" s="36"/>
      <c r="E318" s="36"/>
      <c r="F318" s="48"/>
      <c r="G318" s="46"/>
      <c r="H318" s="57"/>
    </row>
    <row r="319" spans="1:8" s="15" customFormat="1">
      <c r="A319" s="36"/>
      <c r="B319" s="36"/>
      <c r="C319" s="36"/>
      <c r="D319" s="36"/>
      <c r="E319" s="36"/>
      <c r="F319" s="48"/>
      <c r="G319" s="46"/>
      <c r="H319" s="57"/>
    </row>
    <row r="320" spans="1:8" s="15" customFormat="1">
      <c r="A320" s="36"/>
      <c r="B320" s="36"/>
      <c r="C320" s="36"/>
      <c r="D320" s="36"/>
      <c r="E320" s="36"/>
      <c r="F320" s="48"/>
      <c r="G320" s="46"/>
      <c r="H320" s="57"/>
    </row>
    <row r="321" spans="1:8" s="15" customFormat="1" ht="13.5" thickBot="1">
      <c r="A321" s="36"/>
      <c r="B321" s="36"/>
      <c r="C321" s="36"/>
      <c r="D321" s="36"/>
      <c r="E321" s="36"/>
      <c r="F321" s="48"/>
      <c r="G321" s="46"/>
      <c r="H321" s="57"/>
    </row>
    <row r="322" spans="1:8" s="15" customFormat="1" ht="13.5" thickBot="1">
      <c r="A322" s="16" t="s">
        <v>13</v>
      </c>
      <c r="B322" s="17"/>
      <c r="C322" s="17"/>
      <c r="D322" s="17"/>
      <c r="E322" s="17"/>
      <c r="F322" s="18"/>
      <c r="G322" s="19"/>
      <c r="H322" s="20"/>
    </row>
    <row r="323" spans="1:8" s="15" customFormat="1">
      <c r="A323" s="21" t="s">
        <v>14</v>
      </c>
      <c r="B323" s="22" t="s">
        <v>15</v>
      </c>
      <c r="C323" s="21" t="s">
        <v>16</v>
      </c>
      <c r="D323" s="22" t="s">
        <v>16</v>
      </c>
      <c r="E323" s="21" t="s">
        <v>17</v>
      </c>
      <c r="F323" s="22" t="s">
        <v>18</v>
      </c>
      <c r="G323" s="23" t="s">
        <v>19</v>
      </c>
      <c r="H323" s="24" t="s">
        <v>20</v>
      </c>
    </row>
    <row r="324" spans="1:8" s="15" customFormat="1" ht="13.5" thickBot="1">
      <c r="A324" s="25"/>
      <c r="B324" s="26" t="s">
        <v>14</v>
      </c>
      <c r="C324" s="25"/>
      <c r="D324" s="26" t="s">
        <v>21</v>
      </c>
      <c r="E324" s="25"/>
      <c r="F324" s="27"/>
      <c r="G324" s="28"/>
      <c r="H324" s="29"/>
    </row>
    <row r="325" spans="1:8" s="15" customFormat="1">
      <c r="A325" s="44">
        <v>200</v>
      </c>
      <c r="B325" s="41"/>
      <c r="C325" s="36"/>
      <c r="D325" s="41"/>
      <c r="E325" s="36"/>
      <c r="F325" s="45"/>
      <c r="G325" s="39" t="s">
        <v>152</v>
      </c>
      <c r="H325" s="40">
        <f>SUM(H344+H342+H337+H335+H332+H330+H326+H340+H328)</f>
        <v>401300000</v>
      </c>
    </row>
    <row r="326" spans="1:8" s="15" customFormat="1">
      <c r="A326" s="37"/>
      <c r="B326" s="35">
        <v>210</v>
      </c>
      <c r="C326" s="36"/>
      <c r="D326" s="41"/>
      <c r="E326" s="36"/>
      <c r="F326" s="45"/>
      <c r="G326" s="82" t="s">
        <v>153</v>
      </c>
      <c r="H326" s="91">
        <f>SUM(H327:H327)</f>
        <v>68000000</v>
      </c>
    </row>
    <row r="327" spans="1:8" s="15" customFormat="1">
      <c r="A327" s="37"/>
      <c r="B327" s="41"/>
      <c r="C327" s="36">
        <v>210</v>
      </c>
      <c r="D327" s="41"/>
      <c r="E327" s="36">
        <v>30</v>
      </c>
      <c r="F327" s="45" t="s">
        <v>26</v>
      </c>
      <c r="G327" s="46" t="s">
        <v>154</v>
      </c>
      <c r="H327" s="47">
        <v>68000000</v>
      </c>
    </row>
    <row r="328" spans="1:8" s="15" customFormat="1">
      <c r="A328" s="37"/>
      <c r="B328" s="35">
        <v>220</v>
      </c>
      <c r="C328" s="42"/>
      <c r="D328" s="35"/>
      <c r="E328" s="42"/>
      <c r="F328" s="93"/>
      <c r="G328" s="50" t="s">
        <v>236</v>
      </c>
      <c r="H328" s="91">
        <f>SUM(H329:H329)</f>
        <v>22300000</v>
      </c>
    </row>
    <row r="329" spans="1:8" s="15" customFormat="1">
      <c r="A329" s="37"/>
      <c r="B329" s="41"/>
      <c r="C329" s="36">
        <v>220</v>
      </c>
      <c r="D329" s="41"/>
      <c r="E329" s="36">
        <v>30</v>
      </c>
      <c r="F329" s="45" t="s">
        <v>26</v>
      </c>
      <c r="G329" s="49" t="s">
        <v>236</v>
      </c>
      <c r="H329" s="67">
        <v>22300000</v>
      </c>
    </row>
    <row r="330" spans="1:8" s="15" customFormat="1">
      <c r="A330" s="37"/>
      <c r="B330" s="35">
        <v>230</v>
      </c>
      <c r="C330" s="36"/>
      <c r="D330" s="41"/>
      <c r="E330" s="36"/>
      <c r="F330" s="45"/>
      <c r="G330" s="50" t="s">
        <v>156</v>
      </c>
      <c r="H330" s="40">
        <f>SUM(H331:H331)</f>
        <v>10000000</v>
      </c>
    </row>
    <row r="331" spans="1:8" s="15" customFormat="1">
      <c r="A331" s="41"/>
      <c r="B331" s="42"/>
      <c r="C331" s="41">
        <v>230</v>
      </c>
      <c r="D331" s="36"/>
      <c r="E331" s="41">
        <v>30</v>
      </c>
      <c r="F331" s="48" t="s">
        <v>26</v>
      </c>
      <c r="G331" s="74" t="s">
        <v>156</v>
      </c>
      <c r="H331" s="95">
        <v>10000000</v>
      </c>
    </row>
    <row r="332" spans="1:8" s="15" customFormat="1">
      <c r="A332" s="37"/>
      <c r="B332" s="35">
        <v>240</v>
      </c>
      <c r="C332" s="36"/>
      <c r="D332" s="41"/>
      <c r="E332" s="36"/>
      <c r="F332" s="45"/>
      <c r="G332" s="39" t="s">
        <v>157</v>
      </c>
      <c r="H332" s="40">
        <f>SUM(H333:H334)</f>
        <v>160000000</v>
      </c>
    </row>
    <row r="333" spans="1:8" s="15" customFormat="1">
      <c r="A333" s="37"/>
      <c r="B333" s="37"/>
      <c r="C333" s="41">
        <v>240</v>
      </c>
      <c r="D333" s="45" t="s">
        <v>158</v>
      </c>
      <c r="E333" s="96">
        <v>30</v>
      </c>
      <c r="F333" s="94" t="s">
        <v>26</v>
      </c>
      <c r="G333" s="46" t="s">
        <v>157</v>
      </c>
      <c r="H333" s="47">
        <f>60000000</f>
        <v>60000000</v>
      </c>
    </row>
    <row r="334" spans="1:8" s="15" customFormat="1">
      <c r="A334" s="37"/>
      <c r="B334" s="37"/>
      <c r="C334" s="41">
        <v>240</v>
      </c>
      <c r="D334" s="45" t="s">
        <v>158</v>
      </c>
      <c r="E334" s="96">
        <v>30</v>
      </c>
      <c r="F334" s="94" t="s">
        <v>103</v>
      </c>
      <c r="G334" s="46" t="s">
        <v>157</v>
      </c>
      <c r="H334" s="47">
        <f>30000000+50000000+20000000</f>
        <v>100000000</v>
      </c>
    </row>
    <row r="335" spans="1:8" s="15" customFormat="1">
      <c r="A335" s="37"/>
      <c r="B335" s="44">
        <v>250</v>
      </c>
      <c r="C335" s="41"/>
      <c r="D335" s="45"/>
      <c r="E335" s="96"/>
      <c r="F335" s="94"/>
      <c r="G335" s="39" t="s">
        <v>159</v>
      </c>
      <c r="H335" s="40">
        <f>SUM(H336:H336)</f>
        <v>10000000</v>
      </c>
    </row>
    <row r="336" spans="1:8" s="15" customFormat="1">
      <c r="A336" s="37"/>
      <c r="B336" s="44"/>
      <c r="C336" s="41">
        <v>250</v>
      </c>
      <c r="D336" s="45" t="s">
        <v>178</v>
      </c>
      <c r="E336" s="96">
        <v>30</v>
      </c>
      <c r="F336" s="94" t="s">
        <v>26</v>
      </c>
      <c r="G336" s="46" t="s">
        <v>159</v>
      </c>
      <c r="H336" s="67">
        <v>10000000</v>
      </c>
    </row>
    <row r="337" spans="1:8" s="15" customFormat="1">
      <c r="A337" s="37"/>
      <c r="B337" s="44">
        <v>260</v>
      </c>
      <c r="C337" s="41"/>
      <c r="D337" s="45"/>
      <c r="E337" s="96"/>
      <c r="F337" s="94"/>
      <c r="G337" s="39" t="s">
        <v>160</v>
      </c>
      <c r="H337" s="40">
        <f>SUM(H338:H339)</f>
        <v>86000000</v>
      </c>
    </row>
    <row r="338" spans="1:8" s="15" customFormat="1">
      <c r="A338" s="37"/>
      <c r="B338" s="37"/>
      <c r="C338" s="41">
        <v>260</v>
      </c>
      <c r="D338" s="45" t="s">
        <v>158</v>
      </c>
      <c r="E338" s="96">
        <v>30</v>
      </c>
      <c r="F338" s="94" t="s">
        <v>26</v>
      </c>
      <c r="G338" s="46" t="s">
        <v>160</v>
      </c>
      <c r="H338" s="47">
        <v>43000000</v>
      </c>
    </row>
    <row r="339" spans="1:8" s="15" customFormat="1">
      <c r="A339" s="41"/>
      <c r="B339" s="41"/>
      <c r="C339" s="41">
        <v>260</v>
      </c>
      <c r="D339" s="45" t="s">
        <v>158</v>
      </c>
      <c r="E339" s="41">
        <v>30</v>
      </c>
      <c r="F339" s="45" t="s">
        <v>103</v>
      </c>
      <c r="G339" s="79" t="s">
        <v>160</v>
      </c>
      <c r="H339" s="47">
        <v>43000000</v>
      </c>
    </row>
    <row r="340" spans="1:8" s="15" customFormat="1">
      <c r="A340" s="41"/>
      <c r="B340" s="35">
        <v>270</v>
      </c>
      <c r="C340" s="35"/>
      <c r="D340" s="93"/>
      <c r="E340" s="35"/>
      <c r="F340" s="93"/>
      <c r="G340" s="116" t="s">
        <v>161</v>
      </c>
      <c r="H340" s="40">
        <f>SUM(H341)</f>
        <v>18000000</v>
      </c>
    </row>
    <row r="341" spans="1:8" s="15" customFormat="1">
      <c r="A341" s="41"/>
      <c r="B341" s="41"/>
      <c r="C341" s="41">
        <v>270</v>
      </c>
      <c r="D341" s="45"/>
      <c r="E341" s="41">
        <v>30</v>
      </c>
      <c r="F341" s="45" t="s">
        <v>26</v>
      </c>
      <c r="G341" s="79" t="s">
        <v>237</v>
      </c>
      <c r="H341" s="47">
        <v>18000000</v>
      </c>
    </row>
    <row r="342" spans="1:8" s="15" customFormat="1">
      <c r="A342" s="37"/>
      <c r="B342" s="44">
        <v>280</v>
      </c>
      <c r="C342" s="41"/>
      <c r="D342" s="48"/>
      <c r="E342" s="41"/>
      <c r="F342" s="48"/>
      <c r="G342" s="50" t="s">
        <v>162</v>
      </c>
      <c r="H342" s="40">
        <f>SUM(H343)</f>
        <v>12000000</v>
      </c>
    </row>
    <row r="343" spans="1:8" s="15" customFormat="1">
      <c r="A343" s="37"/>
      <c r="B343" s="37"/>
      <c r="C343" s="41">
        <v>280</v>
      </c>
      <c r="D343" s="48"/>
      <c r="E343" s="41">
        <v>30</v>
      </c>
      <c r="F343" s="48" t="s">
        <v>26</v>
      </c>
      <c r="G343" s="49" t="s">
        <v>162</v>
      </c>
      <c r="H343" s="47">
        <v>12000000</v>
      </c>
    </row>
    <row r="344" spans="1:8" s="15" customFormat="1">
      <c r="A344" s="37"/>
      <c r="B344" s="35">
        <v>290</v>
      </c>
      <c r="C344" s="96"/>
      <c r="D344" s="48"/>
      <c r="E344" s="41"/>
      <c r="F344" s="48"/>
      <c r="G344" s="50" t="s">
        <v>163</v>
      </c>
      <c r="H344" s="40">
        <f>SUM(H345:H345)</f>
        <v>15000000</v>
      </c>
    </row>
    <row r="345" spans="1:8" s="15" customFormat="1">
      <c r="A345" s="37"/>
      <c r="B345" s="41"/>
      <c r="C345" s="96">
        <v>290</v>
      </c>
      <c r="D345" s="48"/>
      <c r="E345" s="41">
        <v>30</v>
      </c>
      <c r="F345" s="48" t="s">
        <v>26</v>
      </c>
      <c r="G345" s="49" t="s">
        <v>163</v>
      </c>
      <c r="H345" s="47">
        <v>15000000</v>
      </c>
    </row>
    <row r="346" spans="1:8" s="15" customFormat="1">
      <c r="A346" s="44">
        <v>300</v>
      </c>
      <c r="B346" s="41"/>
      <c r="C346" s="96"/>
      <c r="D346" s="48"/>
      <c r="E346" s="41"/>
      <c r="F346" s="48"/>
      <c r="G346" s="50" t="s">
        <v>164</v>
      </c>
      <c r="H346" s="40">
        <f>SUM(H360+H357+H355+H353+H351+H349+H347)</f>
        <v>460902460</v>
      </c>
    </row>
    <row r="347" spans="1:8" s="15" customFormat="1">
      <c r="A347" s="37"/>
      <c r="B347" s="35">
        <v>310</v>
      </c>
      <c r="C347" s="96"/>
      <c r="D347" s="48"/>
      <c r="E347" s="41"/>
      <c r="F347" s="48"/>
      <c r="G347" s="51" t="s">
        <v>165</v>
      </c>
      <c r="H347" s="91">
        <f>SUM(H348)</f>
        <v>5000000</v>
      </c>
    </row>
    <row r="348" spans="1:8" s="15" customFormat="1">
      <c r="A348" s="37"/>
      <c r="B348" s="41"/>
      <c r="C348" s="96">
        <v>310</v>
      </c>
      <c r="D348" s="48"/>
      <c r="E348" s="41">
        <v>30</v>
      </c>
      <c r="F348" s="48" t="s">
        <v>26</v>
      </c>
      <c r="G348" s="74" t="s">
        <v>165</v>
      </c>
      <c r="H348" s="95">
        <v>5000000</v>
      </c>
    </row>
    <row r="349" spans="1:8" s="15" customFormat="1">
      <c r="A349" s="37"/>
      <c r="B349" s="35">
        <v>320</v>
      </c>
      <c r="C349" s="96"/>
      <c r="D349" s="48"/>
      <c r="E349" s="41"/>
      <c r="F349" s="48"/>
      <c r="G349" s="76" t="s">
        <v>167</v>
      </c>
      <c r="H349" s="40">
        <f>SUM(H350:H350)</f>
        <v>9000000</v>
      </c>
    </row>
    <row r="350" spans="1:8" s="15" customFormat="1">
      <c r="A350" s="37"/>
      <c r="B350" s="41"/>
      <c r="C350" s="96">
        <v>320</v>
      </c>
      <c r="D350" s="48"/>
      <c r="E350" s="41">
        <v>30</v>
      </c>
      <c r="F350" s="48" t="s">
        <v>26</v>
      </c>
      <c r="G350" s="79" t="s">
        <v>167</v>
      </c>
      <c r="H350" s="95">
        <v>9000000</v>
      </c>
    </row>
    <row r="351" spans="1:8" s="15" customFormat="1">
      <c r="A351" s="37"/>
      <c r="B351" s="35">
        <v>330</v>
      </c>
      <c r="C351" s="96"/>
      <c r="D351" s="48"/>
      <c r="E351" s="41"/>
      <c r="F351" s="48"/>
      <c r="G351" s="50" t="s">
        <v>168</v>
      </c>
      <c r="H351" s="40">
        <f>SUM(H352:H352)</f>
        <v>12000000</v>
      </c>
    </row>
    <row r="352" spans="1:8" s="15" customFormat="1">
      <c r="A352" s="37"/>
      <c r="B352" s="35"/>
      <c r="C352" s="96">
        <v>330</v>
      </c>
      <c r="D352" s="48"/>
      <c r="E352" s="41">
        <v>30</v>
      </c>
      <c r="F352" s="48" t="s">
        <v>26</v>
      </c>
      <c r="G352" s="49" t="s">
        <v>168</v>
      </c>
      <c r="H352" s="67">
        <v>12000000</v>
      </c>
    </row>
    <row r="353" spans="1:8" s="15" customFormat="1">
      <c r="A353" s="37"/>
      <c r="B353" s="35">
        <v>340</v>
      </c>
      <c r="C353" s="96"/>
      <c r="D353" s="48"/>
      <c r="E353" s="41"/>
      <c r="F353" s="48"/>
      <c r="G353" s="50" t="s">
        <v>169</v>
      </c>
      <c r="H353" s="40">
        <f>SUM(H354:H354)</f>
        <v>85000000</v>
      </c>
    </row>
    <row r="354" spans="1:8" s="15" customFormat="1">
      <c r="A354" s="37"/>
      <c r="B354" s="41"/>
      <c r="C354" s="96">
        <v>340</v>
      </c>
      <c r="D354" s="48"/>
      <c r="E354" s="41">
        <v>30</v>
      </c>
      <c r="F354" s="48" t="s">
        <v>26</v>
      </c>
      <c r="G354" s="49" t="s">
        <v>169</v>
      </c>
      <c r="H354" s="47">
        <v>85000000</v>
      </c>
    </row>
    <row r="355" spans="1:8" s="15" customFormat="1">
      <c r="A355" s="37"/>
      <c r="B355" s="35">
        <v>350</v>
      </c>
      <c r="C355" s="96"/>
      <c r="D355" s="48"/>
      <c r="E355" s="41"/>
      <c r="F355" s="48"/>
      <c r="G355" s="50" t="s">
        <v>170</v>
      </c>
      <c r="H355" s="40">
        <f>SUM(H356:H356)</f>
        <v>5000000</v>
      </c>
    </row>
    <row r="356" spans="1:8" s="15" customFormat="1">
      <c r="A356" s="37"/>
      <c r="B356" s="41"/>
      <c r="C356" s="96">
        <v>350</v>
      </c>
      <c r="D356" s="48"/>
      <c r="E356" s="41">
        <v>30</v>
      </c>
      <c r="F356" s="48" t="s">
        <v>26</v>
      </c>
      <c r="G356" s="49" t="s">
        <v>170</v>
      </c>
      <c r="H356" s="47">
        <v>5000000</v>
      </c>
    </row>
    <row r="357" spans="1:8" s="15" customFormat="1">
      <c r="A357" s="37"/>
      <c r="B357" s="35">
        <v>360</v>
      </c>
      <c r="C357" s="96"/>
      <c r="D357" s="48"/>
      <c r="E357" s="41"/>
      <c r="F357" s="48"/>
      <c r="G357" s="50" t="s">
        <v>171</v>
      </c>
      <c r="H357" s="40">
        <f>SUM(H358:H359)</f>
        <v>199902460</v>
      </c>
    </row>
    <row r="358" spans="1:8" s="15" customFormat="1">
      <c r="A358" s="37"/>
      <c r="B358" s="41"/>
      <c r="C358" s="96">
        <v>360</v>
      </c>
      <c r="D358" s="48"/>
      <c r="E358" s="41">
        <v>30</v>
      </c>
      <c r="F358" s="48" t="s">
        <v>26</v>
      </c>
      <c r="G358" s="49" t="s">
        <v>171</v>
      </c>
      <c r="H358" s="47">
        <f>70000000+17145540-97540</f>
        <v>87048000</v>
      </c>
    </row>
    <row r="359" spans="1:8" s="15" customFormat="1">
      <c r="A359" s="37"/>
      <c r="B359" s="41"/>
      <c r="C359" s="96">
        <v>360</v>
      </c>
      <c r="D359" s="48"/>
      <c r="E359" s="41">
        <v>30</v>
      </c>
      <c r="F359" s="48" t="s">
        <v>103</v>
      </c>
      <c r="G359" s="49" t="s">
        <v>171</v>
      </c>
      <c r="H359" s="47">
        <f>130000000-17145540</f>
        <v>112854460</v>
      </c>
    </row>
    <row r="360" spans="1:8" s="15" customFormat="1">
      <c r="A360" s="37"/>
      <c r="B360" s="35">
        <v>390</v>
      </c>
      <c r="C360" s="96"/>
      <c r="D360" s="48"/>
      <c r="E360" s="41"/>
      <c r="F360" s="48"/>
      <c r="G360" s="50" t="s">
        <v>172</v>
      </c>
      <c r="H360" s="40">
        <f>SUM(H361:H362)</f>
        <v>145000000</v>
      </c>
    </row>
    <row r="361" spans="1:8" s="15" customFormat="1">
      <c r="A361" s="37"/>
      <c r="B361" s="41"/>
      <c r="C361" s="96">
        <v>390</v>
      </c>
      <c r="D361" s="48"/>
      <c r="E361" s="41">
        <v>30</v>
      </c>
      <c r="F361" s="48" t="s">
        <v>26</v>
      </c>
      <c r="G361" s="49" t="s">
        <v>172</v>
      </c>
      <c r="H361" s="47">
        <v>15000000</v>
      </c>
    </row>
    <row r="362" spans="1:8" s="15" customFormat="1">
      <c r="A362" s="37"/>
      <c r="B362" s="41"/>
      <c r="C362" s="96">
        <v>390</v>
      </c>
      <c r="D362" s="48"/>
      <c r="E362" s="41">
        <v>30</v>
      </c>
      <c r="F362" s="48" t="s">
        <v>103</v>
      </c>
      <c r="G362" s="49" t="s">
        <v>172</v>
      </c>
      <c r="H362" s="47">
        <v>130000000</v>
      </c>
    </row>
    <row r="363" spans="1:8" s="15" customFormat="1">
      <c r="A363" s="44">
        <v>800</v>
      </c>
      <c r="B363" s="41"/>
      <c r="C363" s="96"/>
      <c r="D363" s="48"/>
      <c r="E363" s="41"/>
      <c r="F363" s="48"/>
      <c r="G363" s="50" t="s">
        <v>173</v>
      </c>
      <c r="H363" s="40">
        <f>SUM(H364+H372)</f>
        <v>1031102000</v>
      </c>
    </row>
    <row r="364" spans="1:8" s="15" customFormat="1">
      <c r="A364" s="37"/>
      <c r="B364" s="35">
        <v>830</v>
      </c>
      <c r="C364" s="96"/>
      <c r="D364" s="48"/>
      <c r="E364" s="41"/>
      <c r="F364" s="48"/>
      <c r="G364" s="51" t="s">
        <v>174</v>
      </c>
      <c r="H364" s="91">
        <f>SUM(H365:H371)</f>
        <v>911102000</v>
      </c>
    </row>
    <row r="365" spans="1:8" s="15" customFormat="1">
      <c r="A365" s="41"/>
      <c r="B365" s="36"/>
      <c r="C365" s="41">
        <v>833</v>
      </c>
      <c r="D365" s="48"/>
      <c r="E365" s="41">
        <v>30</v>
      </c>
      <c r="F365" s="48" t="s">
        <v>26</v>
      </c>
      <c r="G365" s="49" t="s">
        <v>175</v>
      </c>
      <c r="H365" s="47">
        <v>97500000</v>
      </c>
    </row>
    <row r="366" spans="1:8" s="15" customFormat="1">
      <c r="A366" s="41"/>
      <c r="B366" s="36"/>
      <c r="C366" s="41">
        <v>834</v>
      </c>
      <c r="D366" s="48"/>
      <c r="E366" s="41">
        <v>30</v>
      </c>
      <c r="F366" s="48" t="s">
        <v>26</v>
      </c>
      <c r="G366" s="49" t="s">
        <v>176</v>
      </c>
      <c r="H366" s="47">
        <v>97500000</v>
      </c>
    </row>
    <row r="367" spans="1:8" s="15" customFormat="1">
      <c r="A367" s="37"/>
      <c r="B367" s="37"/>
      <c r="C367" s="37">
        <v>836</v>
      </c>
      <c r="D367" s="45" t="s">
        <v>158</v>
      </c>
      <c r="E367" s="36">
        <v>30</v>
      </c>
      <c r="F367" s="45" t="s">
        <v>26</v>
      </c>
      <c r="G367" s="46" t="s">
        <v>177</v>
      </c>
      <c r="H367" s="47">
        <f>200000000-50000000+35000000-57000000</f>
        <v>128000000</v>
      </c>
    </row>
    <row r="368" spans="1:8" s="15" customFormat="1">
      <c r="A368" s="41"/>
      <c r="B368" s="36"/>
      <c r="C368" s="41">
        <v>836</v>
      </c>
      <c r="D368" s="48" t="s">
        <v>178</v>
      </c>
      <c r="E368" s="41">
        <v>30</v>
      </c>
      <c r="F368" s="48" t="s">
        <v>26</v>
      </c>
      <c r="G368" s="49" t="s">
        <v>179</v>
      </c>
      <c r="H368" s="47">
        <v>272000000</v>
      </c>
    </row>
    <row r="369" spans="1:8" s="15" customFormat="1">
      <c r="A369" s="41"/>
      <c r="B369" s="36"/>
      <c r="C369" s="41">
        <v>836</v>
      </c>
      <c r="D369" s="48" t="s">
        <v>180</v>
      </c>
      <c r="E369" s="41">
        <v>30</v>
      </c>
      <c r="F369" s="48" t="s">
        <v>26</v>
      </c>
      <c r="G369" s="49" t="s">
        <v>181</v>
      </c>
      <c r="H369" s="47">
        <f>75000000+10000000</f>
        <v>85000000</v>
      </c>
    </row>
    <row r="370" spans="1:8" s="15" customFormat="1">
      <c r="A370" s="41"/>
      <c r="B370" s="36"/>
      <c r="C370" s="41">
        <v>836</v>
      </c>
      <c r="D370" s="45" t="s">
        <v>182</v>
      </c>
      <c r="E370" s="41">
        <v>30</v>
      </c>
      <c r="F370" s="45" t="s">
        <v>26</v>
      </c>
      <c r="G370" s="79" t="s">
        <v>183</v>
      </c>
      <c r="H370" s="47">
        <v>181102000</v>
      </c>
    </row>
    <row r="371" spans="1:8" s="15" customFormat="1">
      <c r="A371" s="41"/>
      <c r="B371" s="36"/>
      <c r="C371" s="41">
        <v>836</v>
      </c>
      <c r="D371" s="48" t="s">
        <v>184</v>
      </c>
      <c r="E371" s="41">
        <v>30</v>
      </c>
      <c r="F371" s="45" t="s">
        <v>26</v>
      </c>
      <c r="G371" s="79" t="s">
        <v>185</v>
      </c>
      <c r="H371" s="47">
        <f>100000000-50000000</f>
        <v>50000000</v>
      </c>
    </row>
    <row r="372" spans="1:8" s="15" customFormat="1">
      <c r="A372" s="41"/>
      <c r="B372" s="42">
        <v>840</v>
      </c>
      <c r="C372" s="35"/>
      <c r="D372" s="102"/>
      <c r="E372" s="35"/>
      <c r="F372" s="102"/>
      <c r="G372" s="109" t="s">
        <v>186</v>
      </c>
      <c r="H372" s="91">
        <f>SUM(H373)</f>
        <v>120000000</v>
      </c>
    </row>
    <row r="373" spans="1:8" s="15" customFormat="1">
      <c r="A373" s="41"/>
      <c r="B373" s="36"/>
      <c r="C373" s="41">
        <v>840</v>
      </c>
      <c r="D373" s="48"/>
      <c r="E373" s="41">
        <v>30</v>
      </c>
      <c r="F373" s="48" t="s">
        <v>26</v>
      </c>
      <c r="G373" s="49" t="s">
        <v>187</v>
      </c>
      <c r="H373" s="47">
        <f>100000000+20000000</f>
        <v>120000000</v>
      </c>
    </row>
    <row r="374" spans="1:8" s="15" customFormat="1">
      <c r="A374" s="35">
        <v>900</v>
      </c>
      <c r="B374" s="36"/>
      <c r="C374" s="41"/>
      <c r="D374" s="48"/>
      <c r="E374" s="41"/>
      <c r="F374" s="48"/>
      <c r="G374" s="50" t="s">
        <v>188</v>
      </c>
      <c r="H374" s="40">
        <f>SUM(H375+H377)</f>
        <v>3000000</v>
      </c>
    </row>
    <row r="375" spans="1:8" s="15" customFormat="1">
      <c r="A375" s="35"/>
      <c r="B375" s="42">
        <v>910</v>
      </c>
      <c r="C375" s="41"/>
      <c r="D375" s="48"/>
      <c r="E375" s="41"/>
      <c r="F375" s="48"/>
      <c r="G375" s="51" t="s">
        <v>189</v>
      </c>
      <c r="H375" s="91">
        <f>SUM(H376)</f>
        <v>1000000</v>
      </c>
    </row>
    <row r="376" spans="1:8" s="15" customFormat="1">
      <c r="A376" s="35"/>
      <c r="B376" s="36"/>
      <c r="C376" s="41">
        <v>910</v>
      </c>
      <c r="D376" s="48"/>
      <c r="E376" s="41">
        <v>30</v>
      </c>
      <c r="F376" s="48" t="s">
        <v>26</v>
      </c>
      <c r="G376" s="74" t="s">
        <v>189</v>
      </c>
      <c r="H376" s="95">
        <v>1000000</v>
      </c>
    </row>
    <row r="377" spans="1:8" s="15" customFormat="1">
      <c r="A377" s="35"/>
      <c r="B377" s="36">
        <v>920</v>
      </c>
      <c r="C377" s="41"/>
      <c r="D377" s="48"/>
      <c r="E377" s="41"/>
      <c r="F377" s="48"/>
      <c r="G377" s="116" t="s">
        <v>190</v>
      </c>
      <c r="H377" s="117">
        <f>SUM(H378)</f>
        <v>2000000</v>
      </c>
    </row>
    <row r="378" spans="1:8" s="15" customFormat="1">
      <c r="A378" s="35"/>
      <c r="B378" s="36"/>
      <c r="C378" s="41">
        <v>920</v>
      </c>
      <c r="D378" s="48"/>
      <c r="E378" s="41">
        <v>30</v>
      </c>
      <c r="F378" s="48" t="s">
        <v>26</v>
      </c>
      <c r="G378" s="79" t="s">
        <v>190</v>
      </c>
      <c r="H378" s="101">
        <v>2000000</v>
      </c>
    </row>
    <row r="379" spans="1:8" s="15" customFormat="1">
      <c r="A379" s="35"/>
      <c r="B379" s="42"/>
      <c r="C379" s="35"/>
      <c r="D379" s="102"/>
      <c r="E379" s="35"/>
      <c r="F379" s="102"/>
      <c r="G379" s="76" t="s">
        <v>191</v>
      </c>
      <c r="H379" s="77">
        <f>SUM(H430+H418+H389+H380+H415)</f>
        <v>2758957837</v>
      </c>
    </row>
    <row r="380" spans="1:8" s="15" customFormat="1">
      <c r="A380" s="35">
        <v>400</v>
      </c>
      <c r="B380" s="42"/>
      <c r="C380" s="35"/>
      <c r="D380" s="102"/>
      <c r="E380" s="35"/>
      <c r="F380" s="102"/>
      <c r="G380" s="69" t="s">
        <v>192</v>
      </c>
      <c r="H380" s="91">
        <f>SUM(H387+H383+H381)</f>
        <v>28000000</v>
      </c>
    </row>
    <row r="381" spans="1:8" s="15" customFormat="1">
      <c r="A381" s="35"/>
      <c r="B381" s="42">
        <v>410</v>
      </c>
      <c r="C381" s="35"/>
      <c r="D381" s="102"/>
      <c r="E381" s="35"/>
      <c r="F381" s="102"/>
      <c r="G381" s="69" t="s">
        <v>193</v>
      </c>
      <c r="H381" s="91">
        <f>SUM(H382:H382)</f>
        <v>0</v>
      </c>
    </row>
    <row r="382" spans="1:8" s="15" customFormat="1">
      <c r="A382" s="35"/>
      <c r="B382" s="42"/>
      <c r="C382" s="41">
        <v>410</v>
      </c>
      <c r="D382" s="48" t="s">
        <v>158</v>
      </c>
      <c r="E382" s="41">
        <v>30</v>
      </c>
      <c r="F382" s="48" t="s">
        <v>26</v>
      </c>
      <c r="G382" s="79" t="s">
        <v>194</v>
      </c>
      <c r="H382" s="67"/>
    </row>
    <row r="383" spans="1:8" s="15" customFormat="1">
      <c r="A383" s="35"/>
      <c r="B383" s="42">
        <v>420</v>
      </c>
      <c r="C383" s="35"/>
      <c r="D383" s="102"/>
      <c r="E383" s="35"/>
      <c r="F383" s="102"/>
      <c r="G383" s="76" t="s">
        <v>195</v>
      </c>
      <c r="H383" s="40">
        <f>SUM(H384:H386)</f>
        <v>14000000</v>
      </c>
    </row>
    <row r="384" spans="1:8" s="15" customFormat="1">
      <c r="A384" s="41"/>
      <c r="B384" s="36"/>
      <c r="C384" s="41">
        <v>422</v>
      </c>
      <c r="D384" s="48"/>
      <c r="E384" s="41">
        <v>30</v>
      </c>
      <c r="F384" s="48" t="s">
        <v>26</v>
      </c>
      <c r="G384" s="49" t="s">
        <v>196</v>
      </c>
      <c r="H384" s="47">
        <v>2000000</v>
      </c>
    </row>
    <row r="385" spans="1:8" s="15" customFormat="1">
      <c r="A385" s="41"/>
      <c r="B385" s="36"/>
      <c r="C385" s="41">
        <v>423</v>
      </c>
      <c r="D385" s="48"/>
      <c r="E385" s="41">
        <v>30</v>
      </c>
      <c r="F385" s="48" t="s">
        <v>26</v>
      </c>
      <c r="G385" s="49" t="s">
        <v>197</v>
      </c>
      <c r="H385" s="47">
        <v>10000000</v>
      </c>
    </row>
    <row r="386" spans="1:8" s="15" customFormat="1">
      <c r="A386" s="41"/>
      <c r="B386" s="36"/>
      <c r="C386" s="41">
        <v>425</v>
      </c>
      <c r="D386" s="48"/>
      <c r="E386" s="41">
        <v>30</v>
      </c>
      <c r="F386" s="48" t="s">
        <v>26</v>
      </c>
      <c r="G386" s="79" t="s">
        <v>198</v>
      </c>
      <c r="H386" s="47">
        <v>2000000</v>
      </c>
    </row>
    <row r="387" spans="1:8" s="15" customFormat="1">
      <c r="A387" s="35"/>
      <c r="B387" s="42">
        <v>490</v>
      </c>
      <c r="C387" s="35"/>
      <c r="D387" s="102"/>
      <c r="E387" s="35"/>
      <c r="F387" s="102"/>
      <c r="G387" s="50" t="s">
        <v>199</v>
      </c>
      <c r="H387" s="40">
        <f>SUM(H388)</f>
        <v>14000000</v>
      </c>
    </row>
    <row r="388" spans="1:8" s="15" customFormat="1">
      <c r="A388" s="41"/>
      <c r="B388" s="36"/>
      <c r="C388" s="41">
        <v>499</v>
      </c>
      <c r="D388" s="48"/>
      <c r="E388" s="41">
        <v>30</v>
      </c>
      <c r="F388" s="48" t="s">
        <v>26</v>
      </c>
      <c r="G388" s="49" t="s">
        <v>200</v>
      </c>
      <c r="H388" s="47">
        <v>14000000</v>
      </c>
    </row>
    <row r="389" spans="1:8" s="15" customFormat="1">
      <c r="A389" s="35">
        <v>500</v>
      </c>
      <c r="B389" s="42"/>
      <c r="C389" s="41"/>
      <c r="D389" s="48"/>
      <c r="E389" s="41"/>
      <c r="F389" s="48"/>
      <c r="G389" s="50" t="s">
        <v>201</v>
      </c>
      <c r="H389" s="40">
        <f>SUM(H405+H392+H408+H413+H390)</f>
        <v>1987377837</v>
      </c>
    </row>
    <row r="390" spans="1:8" s="15" customFormat="1">
      <c r="A390" s="35"/>
      <c r="B390" s="42">
        <v>510</v>
      </c>
      <c r="C390" s="41"/>
      <c r="D390" s="48"/>
      <c r="E390" s="41"/>
      <c r="F390" s="48"/>
      <c r="G390" s="50" t="s">
        <v>202</v>
      </c>
      <c r="H390" s="40">
        <f>+H391</f>
        <v>150000000</v>
      </c>
    </row>
    <row r="391" spans="1:8" s="15" customFormat="1">
      <c r="A391" s="35"/>
      <c r="B391" s="42"/>
      <c r="C391" s="41">
        <v>511</v>
      </c>
      <c r="D391" s="48"/>
      <c r="E391" s="41">
        <v>30</v>
      </c>
      <c r="F391" s="48" t="s">
        <v>103</v>
      </c>
      <c r="G391" s="103" t="s">
        <v>203</v>
      </c>
      <c r="H391" s="81">
        <v>150000000</v>
      </c>
    </row>
    <row r="392" spans="1:8" s="15" customFormat="1">
      <c r="A392" s="41"/>
      <c r="B392" s="42">
        <v>520</v>
      </c>
      <c r="C392" s="41"/>
      <c r="D392" s="48"/>
      <c r="E392" s="41"/>
      <c r="F392" s="48"/>
      <c r="G392" s="50" t="s">
        <v>204</v>
      </c>
      <c r="H392" s="40">
        <f>SUM(H393:H394)</f>
        <v>1575377837</v>
      </c>
    </row>
    <row r="393" spans="1:8" s="15" customFormat="1">
      <c r="A393" s="41"/>
      <c r="B393" s="42"/>
      <c r="C393" s="41">
        <v>521</v>
      </c>
      <c r="D393" s="48"/>
      <c r="E393" s="41">
        <v>30</v>
      </c>
      <c r="F393" s="48" t="s">
        <v>103</v>
      </c>
      <c r="G393" s="49" t="s">
        <v>205</v>
      </c>
      <c r="H393" s="47">
        <f>1180000000+253580297+166797540-50000000</f>
        <v>1550377837</v>
      </c>
    </row>
    <row r="394" spans="1:8" s="15" customFormat="1" ht="13.5" thickBot="1">
      <c r="A394" s="25"/>
      <c r="B394" s="27"/>
      <c r="C394" s="25">
        <v>522</v>
      </c>
      <c r="D394" s="53"/>
      <c r="E394" s="25">
        <v>30</v>
      </c>
      <c r="F394" s="53" t="s">
        <v>103</v>
      </c>
      <c r="G394" s="104" t="s">
        <v>206</v>
      </c>
      <c r="H394" s="110">
        <v>25000000</v>
      </c>
    </row>
    <row r="395" spans="1:8" s="15" customFormat="1">
      <c r="A395" s="36"/>
      <c r="B395" s="36"/>
      <c r="C395" s="36"/>
      <c r="D395" s="48"/>
      <c r="E395" s="36"/>
      <c r="F395" s="48"/>
      <c r="G395" s="46"/>
      <c r="H395" s="57"/>
    </row>
    <row r="396" spans="1:8" s="15" customFormat="1">
      <c r="A396" s="36"/>
      <c r="B396" s="36"/>
      <c r="C396" s="36"/>
      <c r="D396" s="48"/>
      <c r="E396" s="36"/>
      <c r="F396" s="48"/>
      <c r="G396" s="46"/>
      <c r="H396" s="57"/>
    </row>
    <row r="397" spans="1:8" s="15" customFormat="1">
      <c r="A397" s="36"/>
      <c r="B397" s="36"/>
      <c r="C397" s="36"/>
      <c r="D397" s="48"/>
      <c r="E397" s="36"/>
      <c r="F397" s="48"/>
      <c r="G397" s="46"/>
      <c r="H397" s="57"/>
    </row>
    <row r="398" spans="1:8" s="15" customFormat="1">
      <c r="A398" s="36"/>
      <c r="B398" s="36"/>
      <c r="C398" s="36"/>
      <c r="D398" s="48"/>
      <c r="E398" s="36"/>
      <c r="F398" s="48"/>
      <c r="G398" s="46"/>
      <c r="H398" s="57"/>
    </row>
    <row r="399" spans="1:8" s="15" customFormat="1">
      <c r="A399" s="36"/>
      <c r="B399" s="36"/>
      <c r="C399" s="36"/>
      <c r="D399" s="48"/>
      <c r="E399" s="36"/>
      <c r="F399" s="48"/>
      <c r="G399" s="46"/>
      <c r="H399" s="57"/>
    </row>
    <row r="400" spans="1:8" s="15" customFormat="1">
      <c r="A400" s="36"/>
      <c r="B400" s="36"/>
      <c r="C400" s="36"/>
      <c r="D400" s="48"/>
      <c r="E400" s="36"/>
      <c r="F400" s="48"/>
      <c r="G400" s="46"/>
      <c r="H400" s="57"/>
    </row>
    <row r="401" spans="1:8" s="15" customFormat="1" ht="13.5" thickBot="1">
      <c r="A401" s="36"/>
      <c r="B401" s="36"/>
      <c r="C401" s="36"/>
      <c r="D401" s="48"/>
      <c r="E401" s="36"/>
      <c r="F401" s="48"/>
      <c r="G401" s="46"/>
      <c r="H401" s="57"/>
    </row>
    <row r="402" spans="1:8" s="15" customFormat="1" ht="13.5" thickBot="1">
      <c r="A402" s="16" t="s">
        <v>13</v>
      </c>
      <c r="B402" s="17"/>
      <c r="C402" s="17"/>
      <c r="D402" s="17"/>
      <c r="E402" s="17"/>
      <c r="F402" s="18"/>
      <c r="G402" s="19"/>
      <c r="H402" s="20"/>
    </row>
    <row r="403" spans="1:8" s="15" customFormat="1">
      <c r="A403" s="118" t="s">
        <v>14</v>
      </c>
      <c r="B403" s="22" t="s">
        <v>15</v>
      </c>
      <c r="C403" s="21" t="s">
        <v>16</v>
      </c>
      <c r="D403" s="22" t="s">
        <v>16</v>
      </c>
      <c r="E403" s="21" t="s">
        <v>17</v>
      </c>
      <c r="F403" s="22" t="s">
        <v>18</v>
      </c>
      <c r="G403" s="23" t="s">
        <v>19</v>
      </c>
      <c r="H403" s="24" t="s">
        <v>20</v>
      </c>
    </row>
    <row r="404" spans="1:8" s="15" customFormat="1" ht="13.5" thickBot="1">
      <c r="A404" s="25"/>
      <c r="B404" s="26" t="s">
        <v>14</v>
      </c>
      <c r="C404" s="25"/>
      <c r="D404" s="26" t="s">
        <v>21</v>
      </c>
      <c r="E404" s="25"/>
      <c r="F404" s="27"/>
      <c r="G404" s="28"/>
      <c r="H404" s="29"/>
    </row>
    <row r="405" spans="1:8" s="15" customFormat="1">
      <c r="A405" s="41"/>
      <c r="B405" s="42">
        <v>530</v>
      </c>
      <c r="C405" s="41"/>
      <c r="D405" s="48"/>
      <c r="E405" s="41"/>
      <c r="F405" s="48"/>
      <c r="G405" s="50" t="s">
        <v>207</v>
      </c>
      <c r="H405" s="40">
        <f>SUM(H406:H407)</f>
        <v>160000000</v>
      </c>
    </row>
    <row r="406" spans="1:8" s="15" customFormat="1">
      <c r="A406" s="41"/>
      <c r="B406" s="42"/>
      <c r="C406" s="41">
        <v>536</v>
      </c>
      <c r="D406" s="48"/>
      <c r="E406" s="41">
        <v>30</v>
      </c>
      <c r="F406" s="48" t="s">
        <v>103</v>
      </c>
      <c r="G406" s="49" t="s">
        <v>208</v>
      </c>
      <c r="H406" s="47">
        <v>30000000</v>
      </c>
    </row>
    <row r="407" spans="1:8" s="15" customFormat="1">
      <c r="A407" s="41"/>
      <c r="B407" s="36"/>
      <c r="C407" s="41">
        <v>537</v>
      </c>
      <c r="D407" s="48"/>
      <c r="E407" s="41">
        <v>30</v>
      </c>
      <c r="F407" s="48" t="s">
        <v>103</v>
      </c>
      <c r="G407" s="49" t="s">
        <v>209</v>
      </c>
      <c r="H407" s="47">
        <v>130000000</v>
      </c>
    </row>
    <row r="408" spans="1:8" s="15" customFormat="1">
      <c r="A408" s="41"/>
      <c r="B408" s="42">
        <v>540</v>
      </c>
      <c r="C408" s="41"/>
      <c r="D408" s="48"/>
      <c r="E408" s="41"/>
      <c r="F408" s="48"/>
      <c r="G408" s="50" t="s">
        <v>210</v>
      </c>
      <c r="H408" s="40">
        <f>SUM(H409:H412)</f>
        <v>72000000</v>
      </c>
    </row>
    <row r="409" spans="1:8" s="15" customFormat="1">
      <c r="A409" s="41"/>
      <c r="B409" s="42"/>
      <c r="C409" s="41">
        <v>541</v>
      </c>
      <c r="D409" s="48"/>
      <c r="E409" s="41">
        <v>30</v>
      </c>
      <c r="F409" s="48" t="s">
        <v>103</v>
      </c>
      <c r="G409" s="49" t="s">
        <v>211</v>
      </c>
      <c r="H409" s="67">
        <v>25000000</v>
      </c>
    </row>
    <row r="410" spans="1:8" s="15" customFormat="1">
      <c r="A410" s="41"/>
      <c r="B410" s="42"/>
      <c r="C410" s="41">
        <v>542</v>
      </c>
      <c r="D410" s="48"/>
      <c r="E410" s="41">
        <v>30</v>
      </c>
      <c r="F410" s="48" t="s">
        <v>103</v>
      </c>
      <c r="G410" s="49" t="s">
        <v>212</v>
      </c>
      <c r="H410" s="67">
        <v>15000000</v>
      </c>
    </row>
    <row r="411" spans="1:8" s="15" customFormat="1">
      <c r="A411" s="41"/>
      <c r="B411" s="42"/>
      <c r="C411" s="41">
        <v>543</v>
      </c>
      <c r="D411" s="48"/>
      <c r="E411" s="41">
        <v>30</v>
      </c>
      <c r="F411" s="48" t="s">
        <v>103</v>
      </c>
      <c r="G411" s="49" t="s">
        <v>213</v>
      </c>
      <c r="H411" s="67">
        <v>17000000</v>
      </c>
    </row>
    <row r="412" spans="1:8" s="15" customFormat="1">
      <c r="A412" s="41"/>
      <c r="B412" s="36"/>
      <c r="C412" s="41">
        <v>543</v>
      </c>
      <c r="D412" s="48"/>
      <c r="E412" s="41">
        <v>30</v>
      </c>
      <c r="F412" s="48" t="s">
        <v>103</v>
      </c>
      <c r="G412" s="49" t="s">
        <v>214</v>
      </c>
      <c r="H412" s="47">
        <v>15000000</v>
      </c>
    </row>
    <row r="413" spans="1:8" s="15" customFormat="1">
      <c r="A413" s="41"/>
      <c r="B413" s="119">
        <v>580</v>
      </c>
      <c r="C413" s="119"/>
      <c r="D413" s="120"/>
      <c r="E413" s="119"/>
      <c r="F413" s="120"/>
      <c r="G413" s="116" t="s">
        <v>215</v>
      </c>
      <c r="H413" s="121">
        <f>SUM(H414)</f>
        <v>30000000</v>
      </c>
    </row>
    <row r="414" spans="1:8" s="15" customFormat="1">
      <c r="A414" s="41"/>
      <c r="B414" s="119"/>
      <c r="C414" s="41">
        <v>580</v>
      </c>
      <c r="D414" s="45" t="s">
        <v>158</v>
      </c>
      <c r="E414" s="41">
        <v>30</v>
      </c>
      <c r="F414" s="45" t="s">
        <v>103</v>
      </c>
      <c r="G414" s="79" t="s">
        <v>215</v>
      </c>
      <c r="H414" s="47">
        <v>30000000</v>
      </c>
    </row>
    <row r="415" spans="1:8" s="15" customFormat="1">
      <c r="A415" s="35">
        <v>600</v>
      </c>
      <c r="B415" s="41"/>
      <c r="C415" s="41"/>
      <c r="D415" s="45"/>
      <c r="E415" s="41"/>
      <c r="F415" s="45"/>
      <c r="G415" s="116" t="s">
        <v>216</v>
      </c>
      <c r="H415" s="121">
        <f>SUM(H416)</f>
        <v>60000000</v>
      </c>
    </row>
    <row r="416" spans="1:8" s="15" customFormat="1">
      <c r="A416" s="41"/>
      <c r="B416" s="35">
        <v>630</v>
      </c>
      <c r="C416" s="35"/>
      <c r="D416" s="93"/>
      <c r="E416" s="35">
        <v>30</v>
      </c>
      <c r="F416" s="93" t="s">
        <v>26</v>
      </c>
      <c r="G416" s="116" t="s">
        <v>217</v>
      </c>
      <c r="H416" s="121">
        <f>SUM(+H417)</f>
        <v>60000000</v>
      </c>
    </row>
    <row r="417" spans="1:10" s="15" customFormat="1">
      <c r="A417" s="41"/>
      <c r="B417" s="41"/>
      <c r="C417" s="41">
        <v>631</v>
      </c>
      <c r="D417" s="45"/>
      <c r="E417" s="41">
        <v>30</v>
      </c>
      <c r="F417" s="45" t="s">
        <v>26</v>
      </c>
      <c r="G417" s="79" t="s">
        <v>218</v>
      </c>
      <c r="H417" s="67">
        <v>60000000</v>
      </c>
    </row>
    <row r="418" spans="1:10" s="15" customFormat="1">
      <c r="A418" s="35">
        <v>800</v>
      </c>
      <c r="B418" s="42"/>
      <c r="C418" s="41"/>
      <c r="D418" s="48"/>
      <c r="E418" s="41"/>
      <c r="F418" s="48"/>
      <c r="G418" s="50" t="s">
        <v>173</v>
      </c>
      <c r="H418" s="40">
        <f>SUM(H419+H427)</f>
        <v>642000000</v>
      </c>
    </row>
    <row r="419" spans="1:10" s="15" customFormat="1">
      <c r="A419" s="41"/>
      <c r="B419" s="42">
        <v>870</v>
      </c>
      <c r="C419" s="41"/>
      <c r="D419" s="48"/>
      <c r="E419" s="41"/>
      <c r="F419" s="48"/>
      <c r="G419" s="51" t="s">
        <v>219</v>
      </c>
      <c r="H419" s="91">
        <f>SUM(H420:H426)</f>
        <v>642000000</v>
      </c>
    </row>
    <row r="420" spans="1:10" s="15" customFormat="1">
      <c r="A420" s="41"/>
      <c r="B420" s="36"/>
      <c r="C420" s="41">
        <v>871</v>
      </c>
      <c r="D420" s="48" t="s">
        <v>158</v>
      </c>
      <c r="E420" s="41">
        <v>30</v>
      </c>
      <c r="F420" s="48" t="s">
        <v>103</v>
      </c>
      <c r="G420" s="49" t="s">
        <v>220</v>
      </c>
      <c r="H420" s="47">
        <v>240864600</v>
      </c>
      <c r="J420" s="84"/>
    </row>
    <row r="421" spans="1:10" s="15" customFormat="1">
      <c r="A421" s="41"/>
      <c r="B421" s="36"/>
      <c r="C421" s="41">
        <v>871</v>
      </c>
      <c r="D421" s="48" t="s">
        <v>178</v>
      </c>
      <c r="E421" s="41">
        <v>30</v>
      </c>
      <c r="F421" s="48" t="s">
        <v>26</v>
      </c>
      <c r="G421" s="49" t="s">
        <v>221</v>
      </c>
      <c r="H421" s="47">
        <v>35000000</v>
      </c>
    </row>
    <row r="422" spans="1:10" s="15" customFormat="1">
      <c r="A422" s="41"/>
      <c r="B422" s="36"/>
      <c r="C422" s="41">
        <v>871</v>
      </c>
      <c r="D422" s="48" t="s">
        <v>180</v>
      </c>
      <c r="E422" s="41">
        <v>30</v>
      </c>
      <c r="F422" s="48" t="s">
        <v>26</v>
      </c>
      <c r="G422" s="49" t="s">
        <v>222</v>
      </c>
      <c r="H422" s="47">
        <f>50000000+57000000</f>
        <v>107000000</v>
      </c>
    </row>
    <row r="423" spans="1:10" s="15" customFormat="1">
      <c r="A423" s="41"/>
      <c r="B423" s="36"/>
      <c r="C423" s="41">
        <v>871</v>
      </c>
      <c r="D423" s="48" t="s">
        <v>180</v>
      </c>
      <c r="E423" s="41">
        <v>30</v>
      </c>
      <c r="F423" s="48" t="s">
        <v>103</v>
      </c>
      <c r="G423" s="49" t="s">
        <v>222</v>
      </c>
      <c r="H423" s="47">
        <f>31135400+43791567-15791567</f>
        <v>59135400</v>
      </c>
    </row>
    <row r="424" spans="1:10" s="15" customFormat="1">
      <c r="A424" s="41"/>
      <c r="B424" s="36"/>
      <c r="C424" s="41">
        <v>871</v>
      </c>
      <c r="D424" s="48" t="s">
        <v>182</v>
      </c>
      <c r="E424" s="41">
        <v>30</v>
      </c>
      <c r="F424" s="48" t="s">
        <v>103</v>
      </c>
      <c r="G424" s="49" t="s">
        <v>185</v>
      </c>
      <c r="H424" s="47">
        <v>150000000</v>
      </c>
    </row>
    <row r="425" spans="1:10" s="15" customFormat="1">
      <c r="A425" s="41"/>
      <c r="B425" s="36"/>
      <c r="C425" s="41">
        <v>871</v>
      </c>
      <c r="D425" s="48" t="s">
        <v>184</v>
      </c>
      <c r="E425" s="41">
        <v>30</v>
      </c>
      <c r="F425" s="48" t="s">
        <v>103</v>
      </c>
      <c r="G425" s="49" t="s">
        <v>223</v>
      </c>
      <c r="H425" s="47">
        <v>20000000</v>
      </c>
    </row>
    <row r="426" spans="1:10" s="15" customFormat="1">
      <c r="A426" s="41"/>
      <c r="B426" s="36"/>
      <c r="C426" s="41">
        <v>871</v>
      </c>
      <c r="D426" s="48" t="s">
        <v>224</v>
      </c>
      <c r="E426" s="41">
        <v>30</v>
      </c>
      <c r="F426" s="48" t="s">
        <v>103</v>
      </c>
      <c r="G426" s="49" t="s">
        <v>225</v>
      </c>
      <c r="H426" s="47">
        <v>30000000</v>
      </c>
    </row>
    <row r="427" spans="1:10" s="15" customFormat="1">
      <c r="A427" s="41"/>
      <c r="B427" s="42">
        <v>890</v>
      </c>
      <c r="C427" s="41"/>
      <c r="D427" s="48"/>
      <c r="E427" s="41"/>
      <c r="F427" s="48"/>
      <c r="G427" s="50" t="s">
        <v>226</v>
      </c>
      <c r="H427" s="40">
        <f>SUM(H428:H429)</f>
        <v>0</v>
      </c>
    </row>
    <row r="428" spans="1:10" s="15" customFormat="1">
      <c r="A428" s="41"/>
      <c r="B428" s="42"/>
      <c r="C428" s="41">
        <v>894</v>
      </c>
      <c r="D428" s="48" t="s">
        <v>158</v>
      </c>
      <c r="E428" s="41">
        <v>30</v>
      </c>
      <c r="F428" s="48" t="s">
        <v>103</v>
      </c>
      <c r="G428" s="79" t="s">
        <v>179</v>
      </c>
      <c r="H428" s="75"/>
    </row>
    <row r="429" spans="1:10" s="15" customFormat="1">
      <c r="A429" s="41"/>
      <c r="B429" s="36"/>
      <c r="C429" s="41">
        <v>894</v>
      </c>
      <c r="D429" s="48" t="s">
        <v>178</v>
      </c>
      <c r="E429" s="41">
        <v>30</v>
      </c>
      <c r="F429" s="48" t="s">
        <v>103</v>
      </c>
      <c r="G429" s="79" t="s">
        <v>228</v>
      </c>
      <c r="H429" s="75"/>
    </row>
    <row r="430" spans="1:10" s="15" customFormat="1">
      <c r="A430" s="35">
        <v>900</v>
      </c>
      <c r="B430" s="36"/>
      <c r="C430" s="41"/>
      <c r="D430" s="48"/>
      <c r="E430" s="41"/>
      <c r="F430" s="48"/>
      <c r="G430" s="76" t="s">
        <v>188</v>
      </c>
      <c r="H430" s="77">
        <f>SUM(H431)</f>
        <v>41580000</v>
      </c>
    </row>
    <row r="431" spans="1:10" s="15" customFormat="1">
      <c r="A431" s="41"/>
      <c r="B431" s="42">
        <v>980</v>
      </c>
      <c r="C431" s="41"/>
      <c r="D431" s="48"/>
      <c r="E431" s="41"/>
      <c r="F431" s="48"/>
      <c r="G431" s="76" t="s">
        <v>229</v>
      </c>
      <c r="H431" s="77">
        <f>SUM(H432)</f>
        <v>41580000</v>
      </c>
    </row>
    <row r="432" spans="1:10" s="15" customFormat="1" ht="13.5" thickBot="1">
      <c r="A432" s="25"/>
      <c r="B432" s="27"/>
      <c r="C432" s="25">
        <v>985</v>
      </c>
      <c r="D432" s="53"/>
      <c r="E432" s="25">
        <v>30</v>
      </c>
      <c r="F432" s="53" t="s">
        <v>103</v>
      </c>
      <c r="G432" s="104" t="s">
        <v>229</v>
      </c>
      <c r="H432" s="110">
        <v>41580000</v>
      </c>
    </row>
    <row r="433" spans="1:8" s="15" customFormat="1">
      <c r="A433" s="36"/>
      <c r="B433" s="36"/>
      <c r="C433" s="36"/>
      <c r="D433" s="48"/>
      <c r="E433" s="36"/>
      <c r="F433" s="48"/>
      <c r="G433" s="46"/>
      <c r="H433" s="57"/>
    </row>
    <row r="434" spans="1:8" s="15" customFormat="1">
      <c r="A434" s="36"/>
      <c r="B434" s="36"/>
      <c r="C434" s="36"/>
      <c r="D434" s="48"/>
      <c r="E434" s="36"/>
      <c r="F434" s="48"/>
      <c r="G434" s="46"/>
      <c r="H434" s="57"/>
    </row>
    <row r="435" spans="1:8" s="15" customFormat="1">
      <c r="A435" s="36"/>
      <c r="B435" s="36"/>
      <c r="C435" s="36"/>
      <c r="D435" s="48"/>
      <c r="E435" s="36"/>
      <c r="F435" s="48"/>
      <c r="G435" s="46"/>
      <c r="H435" s="57"/>
    </row>
    <row r="436" spans="1:8" s="15" customFormat="1">
      <c r="A436" s="122"/>
      <c r="B436" s="122"/>
      <c r="C436" s="122"/>
      <c r="D436" s="123"/>
      <c r="E436" s="122"/>
      <c r="F436" s="123"/>
      <c r="G436" s="122"/>
      <c r="H436" s="124"/>
    </row>
    <row r="437" spans="1:8" s="15" customFormat="1">
      <c r="A437" s="125" t="s">
        <v>238</v>
      </c>
      <c r="B437" s="122" t="s">
        <v>239</v>
      </c>
      <c r="C437" s="122"/>
      <c r="D437" s="123"/>
      <c r="E437" s="122"/>
      <c r="F437" s="123"/>
      <c r="G437" s="122"/>
      <c r="H437" s="124"/>
    </row>
    <row r="438" spans="1:8" s="15" customFormat="1">
      <c r="A438" s="122"/>
      <c r="B438" s="122" t="s">
        <v>240</v>
      </c>
      <c r="C438" s="122"/>
      <c r="D438" s="123"/>
      <c r="E438" s="122"/>
      <c r="F438" s="123"/>
      <c r="G438" s="122"/>
      <c r="H438" s="124"/>
    </row>
    <row r="439" spans="1:8" s="15" customFormat="1">
      <c r="A439" s="122"/>
      <c r="B439" s="122" t="s">
        <v>241</v>
      </c>
      <c r="C439" s="122"/>
      <c r="D439" s="123"/>
      <c r="E439" s="122"/>
      <c r="F439" s="123"/>
      <c r="G439" s="122"/>
      <c r="H439" s="124"/>
    </row>
    <row r="440" spans="1:8" s="15" customFormat="1">
      <c r="A440" s="122"/>
      <c r="B440" s="122" t="s">
        <v>242</v>
      </c>
      <c r="C440" s="122"/>
      <c r="D440" s="123"/>
      <c r="E440" s="122"/>
      <c r="F440" s="123"/>
      <c r="G440" s="122"/>
      <c r="H440" s="124"/>
    </row>
    <row r="441" spans="1:8" s="15" customFormat="1">
      <c r="A441" s="122"/>
      <c r="B441" s="122" t="s">
        <v>243</v>
      </c>
      <c r="C441" s="122"/>
      <c r="D441" s="123"/>
      <c r="E441" s="122"/>
      <c r="F441" s="123"/>
      <c r="G441" s="122"/>
      <c r="H441" s="124"/>
    </row>
    <row r="442" spans="1:8" s="15" customFormat="1">
      <c r="A442" s="122"/>
      <c r="B442" s="122" t="s">
        <v>244</v>
      </c>
      <c r="C442" s="122"/>
      <c r="D442" s="123"/>
      <c r="E442" s="122"/>
      <c r="F442" s="123"/>
      <c r="G442" s="122"/>
      <c r="H442" s="124"/>
    </row>
    <row r="443" spans="1:8" s="15" customFormat="1">
      <c r="A443" s="122"/>
      <c r="B443" s="122" t="s">
        <v>245</v>
      </c>
      <c r="C443" s="122"/>
      <c r="D443" s="123"/>
      <c r="E443" s="122"/>
      <c r="F443" s="123"/>
      <c r="G443" s="122"/>
      <c r="H443" s="124"/>
    </row>
    <row r="444" spans="1:8" s="15" customFormat="1">
      <c r="A444" s="122"/>
      <c r="B444" s="122" t="s">
        <v>246</v>
      </c>
      <c r="C444" s="122"/>
      <c r="D444" s="123"/>
      <c r="E444" s="122"/>
      <c r="F444" s="123"/>
      <c r="G444" s="122"/>
      <c r="H444" s="124"/>
    </row>
    <row r="445" spans="1:8" s="15" customFormat="1">
      <c r="A445" s="122"/>
      <c r="B445" s="122" t="s">
        <v>247</v>
      </c>
      <c r="C445" s="122"/>
      <c r="D445" s="123"/>
      <c r="E445" s="122"/>
      <c r="F445" s="123"/>
      <c r="G445" s="122"/>
      <c r="H445" s="124"/>
    </row>
    <row r="446" spans="1:8" s="15" customFormat="1">
      <c r="A446" s="125" t="s">
        <v>248</v>
      </c>
      <c r="B446" s="122" t="s">
        <v>249</v>
      </c>
      <c r="C446" s="122"/>
      <c r="D446" s="123"/>
      <c r="E446" s="122"/>
      <c r="F446" s="123"/>
      <c r="G446" s="122"/>
      <c r="H446" s="124"/>
    </row>
    <row r="447" spans="1:8" s="15" customFormat="1">
      <c r="A447" s="122"/>
      <c r="B447" s="122" t="s">
        <v>250</v>
      </c>
      <c r="C447" s="122"/>
      <c r="D447" s="123"/>
      <c r="E447" s="122"/>
      <c r="F447" s="123"/>
      <c r="G447" s="122"/>
      <c r="H447" s="124"/>
    </row>
    <row r="448" spans="1:8" s="15" customFormat="1">
      <c r="A448" s="122"/>
      <c r="B448" s="122" t="s">
        <v>251</v>
      </c>
      <c r="C448" s="122"/>
      <c r="D448" s="123"/>
      <c r="E448" s="122"/>
      <c r="F448" s="123"/>
      <c r="G448" s="122"/>
      <c r="H448" s="124"/>
    </row>
    <row r="449" spans="1:8" s="15" customFormat="1">
      <c r="A449" s="122"/>
      <c r="B449" s="122" t="s">
        <v>252</v>
      </c>
      <c r="C449" s="122"/>
      <c r="D449" s="123"/>
      <c r="E449" s="122"/>
      <c r="F449" s="123"/>
      <c r="G449" s="122"/>
      <c r="H449" s="124"/>
    </row>
    <row r="450" spans="1:8" s="15" customFormat="1">
      <c r="A450" s="122"/>
      <c r="B450" s="122" t="s">
        <v>253</v>
      </c>
      <c r="C450" s="122"/>
      <c r="D450" s="123"/>
      <c r="E450" s="122"/>
      <c r="F450" s="123"/>
      <c r="G450" s="122"/>
      <c r="H450" s="124"/>
    </row>
    <row r="451" spans="1:8" s="15" customFormat="1">
      <c r="A451" s="122"/>
      <c r="B451" s="122" t="s">
        <v>254</v>
      </c>
      <c r="C451" s="122"/>
      <c r="D451" s="123"/>
      <c r="E451" s="122"/>
      <c r="F451" s="123"/>
      <c r="G451" s="122"/>
      <c r="H451" s="124"/>
    </row>
    <row r="452" spans="1:8" s="15" customFormat="1">
      <c r="A452" s="122"/>
      <c r="B452" s="122" t="s">
        <v>255</v>
      </c>
      <c r="C452" s="122"/>
      <c r="D452" s="123"/>
      <c r="E452" s="122"/>
      <c r="F452" s="123"/>
      <c r="G452" s="122"/>
      <c r="H452" s="124"/>
    </row>
    <row r="453" spans="1:8" s="15" customFormat="1">
      <c r="A453" s="122"/>
      <c r="B453" s="122" t="s">
        <v>256</v>
      </c>
      <c r="C453" s="122"/>
      <c r="D453" s="123"/>
      <c r="E453" s="122"/>
      <c r="F453" s="123"/>
      <c r="G453" s="122"/>
      <c r="H453" s="124"/>
    </row>
    <row r="454" spans="1:8" s="15" customFormat="1">
      <c r="A454" s="125" t="s">
        <v>257</v>
      </c>
      <c r="B454" s="122" t="s">
        <v>258</v>
      </c>
      <c r="C454" s="122"/>
      <c r="D454" s="123"/>
      <c r="E454" s="122"/>
      <c r="F454" s="123"/>
      <c r="G454" s="122"/>
      <c r="H454" s="124"/>
    </row>
    <row r="455" spans="1:8" s="15" customFormat="1">
      <c r="A455" s="122"/>
      <c r="B455" s="122" t="s">
        <v>259</v>
      </c>
      <c r="C455" s="122"/>
      <c r="D455" s="123"/>
      <c r="E455" s="122"/>
      <c r="F455" s="123"/>
      <c r="G455" s="122"/>
      <c r="H455" s="124"/>
    </row>
    <row r="456" spans="1:8" s="15" customFormat="1">
      <c r="A456" s="122"/>
      <c r="B456" s="122" t="s">
        <v>260</v>
      </c>
      <c r="C456" s="122"/>
      <c r="D456" s="123"/>
      <c r="E456" s="122"/>
      <c r="F456" s="123"/>
      <c r="G456" s="122"/>
      <c r="H456" s="124"/>
    </row>
    <row r="457" spans="1:8" s="15" customFormat="1">
      <c r="A457" s="122"/>
      <c r="B457" s="122" t="s">
        <v>261</v>
      </c>
      <c r="C457" s="122"/>
      <c r="D457" s="123"/>
      <c r="E457" s="122"/>
      <c r="F457" s="123"/>
      <c r="G457" s="122"/>
      <c r="H457" s="124"/>
    </row>
    <row r="458" spans="1:8" s="15" customFormat="1">
      <c r="A458" s="122"/>
      <c r="B458" s="122" t="s">
        <v>262</v>
      </c>
      <c r="C458" s="122"/>
      <c r="D458" s="123"/>
      <c r="E458" s="122"/>
      <c r="F458" s="123"/>
      <c r="G458" s="122"/>
      <c r="H458" s="124"/>
    </row>
    <row r="459" spans="1:8" s="15" customFormat="1">
      <c r="A459" s="122"/>
      <c r="B459" s="122" t="s">
        <v>263</v>
      </c>
      <c r="C459" s="122"/>
      <c r="D459" s="123"/>
      <c r="E459" s="122"/>
      <c r="F459" s="123"/>
      <c r="G459" s="122"/>
      <c r="H459" s="124"/>
    </row>
    <row r="460" spans="1:8" s="15" customFormat="1">
      <c r="A460" s="122"/>
      <c r="B460" s="122" t="s">
        <v>264</v>
      </c>
      <c r="C460" s="122"/>
      <c r="D460" s="123"/>
      <c r="E460" s="122"/>
      <c r="F460" s="123"/>
      <c r="G460" s="122"/>
      <c r="H460" s="124"/>
    </row>
    <row r="461" spans="1:8" s="15" customFormat="1">
      <c r="A461" s="125" t="s">
        <v>265</v>
      </c>
      <c r="B461" s="122" t="s">
        <v>266</v>
      </c>
      <c r="C461" s="122"/>
      <c r="D461" s="123"/>
      <c r="E461" s="122"/>
      <c r="F461" s="123"/>
      <c r="G461" s="122"/>
      <c r="H461" s="124"/>
    </row>
    <row r="462" spans="1:8" s="15" customFormat="1">
      <c r="A462" s="122"/>
      <c r="B462" s="122" t="s">
        <v>267</v>
      </c>
      <c r="C462" s="122"/>
      <c r="D462" s="123"/>
      <c r="E462" s="122"/>
      <c r="F462" s="123"/>
      <c r="G462" s="122"/>
      <c r="H462" s="124"/>
    </row>
    <row r="463" spans="1:8" s="15" customFormat="1">
      <c r="A463" s="122"/>
      <c r="B463" s="122" t="s">
        <v>268</v>
      </c>
      <c r="C463" s="122"/>
      <c r="D463" s="123"/>
      <c r="E463" s="122"/>
      <c r="F463" s="123"/>
      <c r="G463" s="122"/>
      <c r="H463" s="124"/>
    </row>
    <row r="464" spans="1:8" s="15" customFormat="1">
      <c r="A464" s="122"/>
      <c r="B464" s="122" t="s">
        <v>269</v>
      </c>
      <c r="C464" s="122"/>
      <c r="D464" s="123"/>
      <c r="E464" s="122"/>
      <c r="F464" s="123"/>
      <c r="G464" s="122"/>
      <c r="H464" s="124"/>
    </row>
    <row r="465" spans="1:8" s="15" customFormat="1">
      <c r="A465" s="122"/>
      <c r="B465" s="122" t="s">
        <v>270</v>
      </c>
      <c r="C465" s="122"/>
      <c r="D465" s="123"/>
      <c r="E465" s="122"/>
      <c r="F465" s="123"/>
      <c r="G465" s="122"/>
      <c r="H465" s="124"/>
    </row>
    <row r="466" spans="1:8" s="15" customFormat="1">
      <c r="A466" s="122"/>
      <c r="B466" s="122" t="s">
        <v>271</v>
      </c>
      <c r="C466" s="122" t="s">
        <v>272</v>
      </c>
      <c r="D466" s="123"/>
      <c r="E466" s="122"/>
      <c r="F466" s="123"/>
      <c r="G466" s="122"/>
      <c r="H466" s="124"/>
    </row>
    <row r="467" spans="1:8" s="15" customFormat="1">
      <c r="A467" s="122"/>
      <c r="B467" s="122" t="s">
        <v>273</v>
      </c>
      <c r="C467" s="122"/>
      <c r="D467" s="123"/>
      <c r="E467" s="122"/>
      <c r="F467" s="123"/>
      <c r="G467" s="122"/>
      <c r="H467" s="124"/>
    </row>
    <row r="468" spans="1:8" s="15" customFormat="1">
      <c r="A468" s="122"/>
      <c r="B468" s="122" t="s">
        <v>274</v>
      </c>
      <c r="C468" s="122" t="s">
        <v>275</v>
      </c>
      <c r="D468" s="123"/>
      <c r="E468" s="122"/>
      <c r="F468" s="123"/>
      <c r="G468" s="122"/>
      <c r="H468" s="124"/>
    </row>
    <row r="469" spans="1:8" s="15" customFormat="1">
      <c r="A469" s="122"/>
      <c r="B469" s="122" t="s">
        <v>276</v>
      </c>
      <c r="C469" s="122"/>
      <c r="D469" s="123"/>
      <c r="E469" s="122"/>
      <c r="F469" s="123"/>
      <c r="G469" s="122"/>
      <c r="H469" s="124"/>
    </row>
    <row r="470" spans="1:8" s="15" customFormat="1">
      <c r="A470" s="125" t="s">
        <v>277</v>
      </c>
      <c r="B470" s="122" t="s">
        <v>278</v>
      </c>
      <c r="C470" s="122"/>
      <c r="D470" s="123"/>
      <c r="E470" s="122"/>
      <c r="F470" s="123"/>
      <c r="G470" s="122"/>
      <c r="H470" s="124"/>
    </row>
    <row r="471" spans="1:8" s="15" customFormat="1">
      <c r="A471" s="122"/>
      <c r="B471" s="122" t="s">
        <v>279</v>
      </c>
      <c r="C471" s="122"/>
      <c r="D471" s="123"/>
      <c r="E471" s="122"/>
      <c r="F471" s="123"/>
      <c r="G471" s="122"/>
      <c r="H471" s="124"/>
    </row>
    <row r="472" spans="1:8" s="15" customFormat="1">
      <c r="A472" s="122"/>
      <c r="B472" s="122" t="s">
        <v>280</v>
      </c>
      <c r="C472" s="122"/>
      <c r="D472" s="123"/>
      <c r="E472" s="122"/>
      <c r="F472" s="123"/>
      <c r="G472" s="122"/>
      <c r="H472" s="124"/>
    </row>
    <row r="473" spans="1:8" s="15" customFormat="1">
      <c r="A473" s="122"/>
      <c r="B473" s="122"/>
      <c r="C473" s="122"/>
      <c r="D473" s="123"/>
      <c r="E473" s="122"/>
      <c r="F473" s="123"/>
      <c r="G473" s="122"/>
      <c r="H473" s="124"/>
    </row>
    <row r="474" spans="1:8" s="15" customFormat="1">
      <c r="A474" s="122"/>
      <c r="B474" s="122"/>
      <c r="C474" s="122"/>
      <c r="D474" s="123"/>
      <c r="E474" s="122"/>
      <c r="F474" s="123"/>
      <c r="G474" s="122"/>
      <c r="H474" s="124"/>
    </row>
    <row r="475" spans="1:8" s="15" customFormat="1">
      <c r="A475" s="122"/>
      <c r="B475" s="122"/>
      <c r="C475" s="122"/>
      <c r="D475" s="123"/>
      <c r="E475" s="122"/>
      <c r="F475" s="123"/>
      <c r="G475" s="122"/>
      <c r="H475" s="124"/>
    </row>
    <row r="476" spans="1:8" s="15" customFormat="1">
      <c r="A476" s="122"/>
      <c r="B476" s="122"/>
      <c r="C476" s="122"/>
      <c r="D476" s="123"/>
      <c r="E476" s="122"/>
      <c r="F476" s="123"/>
      <c r="G476" s="122"/>
      <c r="H476" s="124"/>
    </row>
    <row r="477" spans="1:8" s="15" customFormat="1">
      <c r="A477" s="122"/>
      <c r="B477" s="122"/>
      <c r="C477" s="122"/>
      <c r="D477" s="123"/>
      <c r="E477" s="122"/>
      <c r="F477" s="123"/>
      <c r="G477" s="122"/>
      <c r="H477" s="124"/>
    </row>
    <row r="478" spans="1:8" s="15" customFormat="1">
      <c r="A478" s="122"/>
      <c r="B478" s="122"/>
      <c r="C478" s="122"/>
      <c r="D478" s="123"/>
      <c r="E478" s="122"/>
      <c r="F478" s="123"/>
      <c r="G478" s="122"/>
      <c r="H478" s="124"/>
    </row>
    <row r="479" spans="1:8" s="15" customFormat="1">
      <c r="A479" s="122"/>
      <c r="B479" s="122"/>
      <c r="C479" s="122"/>
      <c r="D479" s="123"/>
      <c r="E479" s="122"/>
      <c r="F479" s="123"/>
      <c r="G479" s="122"/>
      <c r="H479" s="124"/>
    </row>
    <row r="480" spans="1:8" s="15" customFormat="1">
      <c r="A480" s="122"/>
      <c r="B480" s="122"/>
      <c r="C480" s="122"/>
      <c r="D480" s="123"/>
      <c r="E480" s="122"/>
      <c r="F480" s="123"/>
      <c r="G480" s="122"/>
      <c r="H480" s="124"/>
    </row>
    <row r="481" spans="1:8" s="15" customFormat="1">
      <c r="A481" s="125" t="s">
        <v>281</v>
      </c>
      <c r="B481" s="122" t="s">
        <v>282</v>
      </c>
      <c r="C481" s="122"/>
      <c r="D481" s="123"/>
      <c r="E481" s="122"/>
      <c r="F481" s="123"/>
      <c r="G481" s="122"/>
      <c r="H481" s="124"/>
    </row>
    <row r="482" spans="1:8" s="15" customFormat="1">
      <c r="A482" s="122"/>
      <c r="B482" s="122" t="s">
        <v>283</v>
      </c>
      <c r="C482" s="122"/>
      <c r="D482" s="123"/>
      <c r="E482" s="122"/>
      <c r="F482" s="123"/>
      <c r="G482" s="122"/>
      <c r="H482" s="124"/>
    </row>
    <row r="483" spans="1:8" s="15" customFormat="1">
      <c r="A483" s="122"/>
      <c r="B483" s="122" t="s">
        <v>284</v>
      </c>
      <c r="C483" s="122"/>
      <c r="D483" s="123"/>
      <c r="E483" s="122"/>
      <c r="F483" s="123"/>
      <c r="G483" s="122"/>
      <c r="H483" s="124"/>
    </row>
    <row r="484" spans="1:8" s="15" customFormat="1">
      <c r="A484" s="122"/>
      <c r="B484" s="122" t="s">
        <v>285</v>
      </c>
      <c r="C484" s="122"/>
      <c r="D484" s="123"/>
      <c r="E484" s="122"/>
      <c r="F484" s="123"/>
      <c r="G484" s="122"/>
      <c r="H484" s="124"/>
    </row>
    <row r="485" spans="1:8" s="15" customFormat="1">
      <c r="A485" s="122"/>
      <c r="B485" s="122" t="s">
        <v>286</v>
      </c>
      <c r="C485" s="122"/>
      <c r="D485" s="123"/>
      <c r="E485" s="122"/>
      <c r="F485" s="123"/>
      <c r="G485" s="122"/>
      <c r="H485" s="124"/>
    </row>
    <row r="486" spans="1:8" s="15" customFormat="1">
      <c r="A486" s="122"/>
      <c r="B486" s="122"/>
      <c r="C486" s="122"/>
      <c r="D486" s="123"/>
      <c r="E486" s="122"/>
      <c r="F486" s="123"/>
      <c r="G486" s="122"/>
      <c r="H486" s="124"/>
    </row>
    <row r="487" spans="1:8" s="15" customFormat="1">
      <c r="A487" s="122"/>
      <c r="B487" s="125" t="s">
        <v>287</v>
      </c>
      <c r="C487" s="122"/>
      <c r="D487" s="123"/>
      <c r="E487" s="122"/>
      <c r="F487" s="123"/>
      <c r="G487" s="122"/>
      <c r="H487" s="124"/>
    </row>
    <row r="488" spans="1:8" s="15" customFormat="1">
      <c r="A488" s="122"/>
      <c r="B488" s="122" t="s">
        <v>288</v>
      </c>
      <c r="C488" s="122"/>
      <c r="D488" s="123"/>
      <c r="E488" s="122"/>
      <c r="F488" s="123"/>
      <c r="G488" s="122"/>
      <c r="H488" s="124"/>
    </row>
    <row r="489" spans="1:8" s="15" customFormat="1">
      <c r="A489" s="122"/>
      <c r="B489" s="122" t="s">
        <v>289</v>
      </c>
      <c r="C489" s="122"/>
      <c r="D489" s="123"/>
      <c r="E489" s="122"/>
      <c r="F489" s="123"/>
      <c r="G489" s="122"/>
      <c r="H489" s="124"/>
    </row>
    <row r="490" spans="1:8" s="15" customFormat="1">
      <c r="A490" s="122"/>
      <c r="B490" s="122" t="s">
        <v>290</v>
      </c>
      <c r="C490" s="122"/>
      <c r="D490" s="123"/>
      <c r="E490" s="122"/>
      <c r="F490" s="123"/>
      <c r="G490" s="122"/>
      <c r="H490" s="124"/>
    </row>
    <row r="491" spans="1:8" s="15" customFormat="1">
      <c r="A491" s="122"/>
      <c r="B491" s="122" t="s">
        <v>291</v>
      </c>
      <c r="C491" s="122"/>
      <c r="D491" s="123"/>
      <c r="E491" s="122"/>
      <c r="F491" s="123"/>
      <c r="G491" s="122"/>
      <c r="H491" s="124"/>
    </row>
    <row r="492" spans="1:8" s="15" customFormat="1">
      <c r="A492" s="122"/>
      <c r="B492" s="122" t="s">
        <v>292</v>
      </c>
      <c r="C492" s="122"/>
      <c r="D492" s="123"/>
      <c r="E492" s="122"/>
      <c r="F492" s="123"/>
      <c r="G492" s="122"/>
      <c r="H492" s="124"/>
    </row>
    <row r="493" spans="1:8" s="15" customFormat="1">
      <c r="A493" s="122"/>
      <c r="B493" s="122" t="s">
        <v>293</v>
      </c>
      <c r="C493" s="122"/>
      <c r="D493" s="123"/>
      <c r="E493" s="122"/>
      <c r="F493" s="123"/>
      <c r="G493" s="122"/>
      <c r="H493" s="124"/>
    </row>
    <row r="494" spans="1:8" s="15" customFormat="1">
      <c r="A494" s="122"/>
      <c r="B494" s="122" t="s">
        <v>294</v>
      </c>
      <c r="C494" s="122"/>
      <c r="D494" s="123"/>
      <c r="E494" s="122"/>
      <c r="F494" s="123"/>
      <c r="G494" s="122"/>
      <c r="H494" s="124"/>
    </row>
    <row r="495" spans="1:8" s="15" customFormat="1">
      <c r="A495" s="122"/>
      <c r="B495" s="122" t="s">
        <v>295</v>
      </c>
      <c r="C495" s="122"/>
      <c r="D495" s="123"/>
      <c r="E495" s="122"/>
      <c r="F495" s="123"/>
      <c r="G495" s="122"/>
      <c r="H495" s="124"/>
    </row>
    <row r="496" spans="1:8" s="15" customFormat="1">
      <c r="A496" s="122"/>
      <c r="B496" s="122" t="s">
        <v>296</v>
      </c>
      <c r="C496" s="122"/>
      <c r="D496" s="123"/>
      <c r="E496" s="122"/>
      <c r="F496" s="123"/>
      <c r="G496" s="122"/>
      <c r="H496" s="124"/>
    </row>
    <row r="497" spans="1:8" s="15" customFormat="1">
      <c r="A497" s="122"/>
      <c r="B497" s="122" t="s">
        <v>297</v>
      </c>
      <c r="C497" s="122"/>
      <c r="D497" s="123"/>
      <c r="E497" s="122"/>
      <c r="F497" s="123"/>
      <c r="G497" s="122"/>
      <c r="H497" s="124"/>
    </row>
    <row r="498" spans="1:8" s="15" customFormat="1">
      <c r="A498" s="122"/>
      <c r="B498" s="122" t="s">
        <v>298</v>
      </c>
      <c r="C498" s="122"/>
      <c r="D498" s="123"/>
      <c r="E498" s="122"/>
      <c r="F498" s="123"/>
      <c r="G498" s="122"/>
      <c r="H498" s="124"/>
    </row>
    <row r="499" spans="1:8" s="15" customFormat="1">
      <c r="A499" s="122"/>
      <c r="B499" s="122" t="s">
        <v>299</v>
      </c>
      <c r="C499" s="122"/>
      <c r="D499" s="123"/>
      <c r="E499" s="122"/>
      <c r="F499" s="123"/>
      <c r="G499" s="122"/>
      <c r="H499" s="124"/>
    </row>
    <row r="500" spans="1:8" s="15" customFormat="1">
      <c r="A500" s="122"/>
      <c r="B500" s="122" t="s">
        <v>300</v>
      </c>
      <c r="C500" s="122"/>
      <c r="D500" s="123"/>
      <c r="E500" s="122"/>
      <c r="F500" s="123"/>
      <c r="G500" s="122"/>
      <c r="H500" s="124"/>
    </row>
    <row r="501" spans="1:8" s="15" customFormat="1">
      <c r="A501" s="122"/>
      <c r="B501" s="122" t="s">
        <v>301</v>
      </c>
      <c r="C501" s="122"/>
      <c r="D501" s="123"/>
      <c r="E501" s="122"/>
      <c r="F501" s="123"/>
      <c r="G501" s="122"/>
      <c r="H501" s="124"/>
    </row>
    <row r="502" spans="1:8" s="15" customFormat="1">
      <c r="A502" s="122"/>
      <c r="B502" s="122"/>
      <c r="C502" s="122"/>
      <c r="D502" s="123"/>
      <c r="E502" s="122"/>
      <c r="F502" s="123"/>
      <c r="G502" s="122"/>
      <c r="H502" s="124"/>
    </row>
    <row r="503" spans="1:8" s="15" customFormat="1" ht="15.75">
      <c r="A503" s="14"/>
      <c r="B503" s="126"/>
      <c r="C503" s="12"/>
      <c r="D503" s="12"/>
      <c r="E503" s="12"/>
      <c r="F503" s="12"/>
      <c r="G503" s="12"/>
      <c r="H503" s="12"/>
    </row>
    <row r="504" spans="1:8" s="15" customFormat="1" ht="15.75">
      <c r="A504" s="127" t="s">
        <v>302</v>
      </c>
      <c r="B504" s="128"/>
      <c r="C504" s="128"/>
      <c r="D504" s="128"/>
      <c r="E504" s="128"/>
      <c r="F504" s="128"/>
      <c r="G504" s="128"/>
      <c r="H504" s="128"/>
    </row>
    <row r="505" spans="1:8" s="15" customFormat="1" ht="15">
      <c r="A505" s="128" t="s">
        <v>303</v>
      </c>
      <c r="B505" s="128"/>
      <c r="C505" s="128"/>
      <c r="D505" s="128"/>
      <c r="E505" s="128"/>
      <c r="F505" s="128"/>
      <c r="G505" s="128"/>
      <c r="H505" s="128"/>
    </row>
    <row r="506" spans="1:8" s="15" customFormat="1" ht="15">
      <c r="A506" s="128" t="s">
        <v>304</v>
      </c>
      <c r="B506" s="128"/>
      <c r="C506" s="128"/>
      <c r="D506" s="128"/>
      <c r="E506" s="128"/>
      <c r="F506" s="128"/>
      <c r="G506" s="128"/>
      <c r="H506" s="128"/>
    </row>
    <row r="507" spans="1:8" s="15" customFormat="1" ht="15.75">
      <c r="A507" s="14"/>
      <c r="B507" s="126"/>
      <c r="C507" s="12"/>
      <c r="D507" s="12"/>
      <c r="E507" s="12"/>
      <c r="F507" s="12"/>
      <c r="G507" s="12"/>
      <c r="H507" s="12"/>
    </row>
    <row r="508" spans="1:8" s="15" customFormat="1" ht="15.75">
      <c r="A508" s="14"/>
      <c r="B508" s="126"/>
      <c r="C508" s="12"/>
      <c r="D508" s="12"/>
      <c r="E508" s="12"/>
      <c r="F508" s="12"/>
      <c r="G508" s="12"/>
      <c r="H508" s="12"/>
    </row>
    <row r="509" spans="1:8" s="15" customFormat="1" ht="15.75">
      <c r="A509" s="129" t="s">
        <v>305</v>
      </c>
      <c r="B509" s="129"/>
      <c r="C509" s="129"/>
      <c r="D509" s="129"/>
      <c r="E509" s="129"/>
      <c r="F509" s="129"/>
      <c r="G509" s="129"/>
      <c r="H509" s="129"/>
    </row>
    <row r="510" spans="1:8" s="15" customFormat="1" ht="15.75">
      <c r="A510" s="129" t="s">
        <v>306</v>
      </c>
      <c r="B510" s="129"/>
      <c r="C510" s="129"/>
      <c r="D510" s="129"/>
      <c r="E510" s="129"/>
      <c r="F510" s="129"/>
      <c r="G510" s="129"/>
      <c r="H510" s="129"/>
    </row>
    <row r="511" spans="1:8" s="15" customFormat="1" ht="15">
      <c r="A511" s="12"/>
      <c r="B511" s="12"/>
      <c r="C511" s="12"/>
      <c r="D511" s="12"/>
      <c r="E511" s="12"/>
      <c r="F511" s="12"/>
      <c r="G511" s="12"/>
      <c r="H511" s="12"/>
    </row>
    <row r="512" spans="1:8" s="15" customFormat="1" ht="15">
      <c r="A512" s="12"/>
      <c r="B512" s="12"/>
      <c r="C512" s="12"/>
      <c r="D512" s="12"/>
      <c r="E512" s="12"/>
      <c r="F512" s="12"/>
      <c r="G512" s="12"/>
      <c r="H512" s="12"/>
    </row>
    <row r="513" spans="1:8" s="15" customFormat="1" ht="15">
      <c r="A513" s="12" t="s">
        <v>307</v>
      </c>
      <c r="B513" s="12"/>
      <c r="C513" s="12"/>
      <c r="D513" s="12"/>
      <c r="E513" s="12"/>
      <c r="F513" s="12"/>
      <c r="G513" s="12"/>
      <c r="H513" s="12"/>
    </row>
    <row r="514" spans="1:8" s="15" customFormat="1" ht="15">
      <c r="A514" s="12" t="s">
        <v>308</v>
      </c>
      <c r="B514" s="12"/>
      <c r="C514" s="12"/>
      <c r="D514" s="12"/>
      <c r="E514" s="12"/>
      <c r="F514" s="12"/>
      <c r="G514" s="12"/>
      <c r="H514" s="12"/>
    </row>
    <row r="515" spans="1:8" s="15" customFormat="1" ht="15">
      <c r="A515" s="12" t="s">
        <v>309</v>
      </c>
      <c r="B515" s="12"/>
      <c r="C515" s="12"/>
      <c r="D515" s="12"/>
      <c r="E515" s="12"/>
      <c r="F515" s="12"/>
      <c r="G515" s="12"/>
      <c r="H515" s="12"/>
    </row>
    <row r="516" spans="1:8" s="15" customFormat="1" ht="15">
      <c r="A516" s="12"/>
      <c r="B516" s="12"/>
      <c r="C516" s="12"/>
      <c r="D516" s="12"/>
      <c r="E516" s="12"/>
      <c r="F516" s="12"/>
      <c r="G516" s="12"/>
      <c r="H516" s="12"/>
    </row>
    <row r="517" spans="1:8" s="15" customFormat="1" ht="15.75">
      <c r="A517" s="129" t="s">
        <v>310</v>
      </c>
      <c r="B517" s="129"/>
      <c r="C517" s="129"/>
      <c r="D517" s="129"/>
      <c r="E517" s="129"/>
      <c r="F517" s="129"/>
      <c r="G517" s="129"/>
      <c r="H517" s="129"/>
    </row>
    <row r="518" spans="1:8" s="15" customFormat="1" ht="15">
      <c r="A518" s="12"/>
      <c r="B518" s="12"/>
      <c r="C518" s="12"/>
      <c r="D518" s="12"/>
      <c r="E518" s="12"/>
      <c r="F518" s="12"/>
      <c r="G518" s="12"/>
      <c r="H518" s="12"/>
    </row>
    <row r="519" spans="1:8" s="15" customFormat="1" ht="15">
      <c r="A519" s="12"/>
      <c r="B519" s="12"/>
      <c r="C519" s="12"/>
      <c r="D519" s="12"/>
      <c r="E519" s="12"/>
      <c r="F519" s="12"/>
      <c r="G519" s="12"/>
      <c r="H519" s="12"/>
    </row>
    <row r="520" spans="1:8" s="15" customFormat="1" ht="15">
      <c r="A520" s="12" t="s">
        <v>311</v>
      </c>
      <c r="B520" s="12"/>
      <c r="C520" s="12"/>
      <c r="D520" s="12"/>
      <c r="E520" s="12"/>
      <c r="F520" s="12"/>
      <c r="G520" s="12"/>
      <c r="H520" s="12"/>
    </row>
    <row r="521" spans="1:8" s="15" customFormat="1" ht="15">
      <c r="A521" s="12" t="s">
        <v>312</v>
      </c>
      <c r="B521" s="12"/>
      <c r="C521" s="12"/>
      <c r="D521" s="12"/>
      <c r="E521" s="12"/>
      <c r="F521" s="12"/>
      <c r="G521" s="12"/>
      <c r="H521" s="12"/>
    </row>
    <row r="522" spans="1:8" s="15" customFormat="1" ht="15">
      <c r="A522" s="12" t="s">
        <v>313</v>
      </c>
      <c r="B522" s="12"/>
      <c r="C522" s="12"/>
      <c r="D522" s="12"/>
      <c r="E522" s="12"/>
      <c r="F522" s="12"/>
      <c r="G522" s="12"/>
      <c r="H522" s="12"/>
    </row>
    <row r="523" spans="1:8" s="15" customFormat="1"/>
    <row r="524" spans="1:8" s="15" customFormat="1"/>
    <row r="525" spans="1:8" s="15" customFormat="1"/>
    <row r="526" spans="1:8" s="15" customFormat="1"/>
    <row r="527" spans="1:8" s="15" customFormat="1"/>
    <row r="528" spans="1:8" s="15" customFormat="1"/>
    <row r="529" spans="8:8">
      <c r="H529" s="2"/>
    </row>
  </sheetData>
  <mergeCells count="63">
    <mergeCell ref="A509:H509"/>
    <mergeCell ref="A510:H510"/>
    <mergeCell ref="A517:H517"/>
    <mergeCell ref="G323:G324"/>
    <mergeCell ref="A402:F402"/>
    <mergeCell ref="G403:G404"/>
    <mergeCell ref="A504:H504"/>
    <mergeCell ref="A505:H505"/>
    <mergeCell ref="A506:H506"/>
    <mergeCell ref="G243:G244"/>
    <mergeCell ref="A269:F269"/>
    <mergeCell ref="G270:G271"/>
    <mergeCell ref="A291:F291"/>
    <mergeCell ref="G292:G293"/>
    <mergeCell ref="A322:F322"/>
    <mergeCell ref="A119:H119"/>
    <mergeCell ref="A120:F120"/>
    <mergeCell ref="G121:G122"/>
    <mergeCell ref="A161:F161"/>
    <mergeCell ref="G162:G163"/>
    <mergeCell ref="A242:F242"/>
    <mergeCell ref="IO10:IV10"/>
    <mergeCell ref="A22:F22"/>
    <mergeCell ref="G23:G24"/>
    <mergeCell ref="A80:F80"/>
    <mergeCell ref="G81:G82"/>
    <mergeCell ref="A118:H118"/>
    <mergeCell ref="GS10:GZ10"/>
    <mergeCell ref="HA10:HH10"/>
    <mergeCell ref="HI10:HP10"/>
    <mergeCell ref="HQ10:HX10"/>
    <mergeCell ref="HY10:IF10"/>
    <mergeCell ref="IG10:IN10"/>
    <mergeCell ref="EW10:FD10"/>
    <mergeCell ref="FE10:FL10"/>
    <mergeCell ref="FM10:FT10"/>
    <mergeCell ref="FU10:GB10"/>
    <mergeCell ref="GC10:GJ10"/>
    <mergeCell ref="GK10:GR10"/>
    <mergeCell ref="DA10:DH10"/>
    <mergeCell ref="DI10:DP10"/>
    <mergeCell ref="DQ10:DX10"/>
    <mergeCell ref="DY10:EF10"/>
    <mergeCell ref="EG10:EN10"/>
    <mergeCell ref="EO10:EV10"/>
    <mergeCell ref="BE10:BL10"/>
    <mergeCell ref="BM10:BT10"/>
    <mergeCell ref="BU10:CB10"/>
    <mergeCell ref="CC10:CJ10"/>
    <mergeCell ref="CK10:CR10"/>
    <mergeCell ref="CS10:CZ10"/>
    <mergeCell ref="I10:P10"/>
    <mergeCell ref="Q10:X10"/>
    <mergeCell ref="Y10:AF10"/>
    <mergeCell ref="AG10:AN10"/>
    <mergeCell ref="AO10:AV10"/>
    <mergeCell ref="AW10:BD10"/>
    <mergeCell ref="A1:H1"/>
    <mergeCell ref="A2:H2"/>
    <mergeCell ref="A3:H3"/>
    <mergeCell ref="A5:H5"/>
    <mergeCell ref="A7:H8"/>
    <mergeCell ref="A10:H10"/>
  </mergeCells>
  <pageMargins left="0.59055118110236227" right="0.59055118110236227" top="0.19685039370078741" bottom="0.59055118110236227" header="0" footer="0"/>
  <pageSetup paperSize="5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2012-05-28T15:19:02Z</dcterms:created>
  <dcterms:modified xsi:type="dcterms:W3CDTF">2012-05-28T15:19:54Z</dcterms:modified>
</cp:coreProperties>
</file>